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heidi\Documents\M2M Relations\Kunden\EBA\TRUE\IO1\Übersetzungen\"/>
    </mc:Choice>
  </mc:AlternateContent>
  <xr:revisionPtr revIDLastSave="0" documentId="13_ncr:1_{52FDE8FD-D1F3-4096-BE41-C25C52F17F9A}" xr6:coauthVersionLast="47" xr6:coauthVersionMax="47" xr10:uidLastSave="{00000000-0000-0000-0000-000000000000}"/>
  <bookViews>
    <workbookView xWindow="-96" yWindow="-96" windowWidth="23232" windowHeight="12696" activeTab="7" xr2:uid="{00000000-000D-0000-FFFF-FFFF00000000}"/>
  </bookViews>
  <sheets>
    <sheet name="Contents" sheetId="1" r:id="rId1"/>
    <sheet name="Module" sheetId="2" r:id="rId2"/>
    <sheet name="Submodule" sheetId="3" r:id="rId3"/>
    <sheet name="Group" sheetId="4" r:id="rId4"/>
    <sheet name="Importance" sheetId="5" r:id="rId5"/>
    <sheet name="Goal" sheetId="6" r:id="rId6"/>
    <sheet name="pivotEctsPerType" sheetId="7" r:id="rId7"/>
    <sheet name="Question" sheetId="8" r:id="rId8"/>
  </sheets>
  <definedNames>
    <definedName name="_xlnm._FilterDatabase" localSheetId="5" hidden="1">Goal!$A$1:$I$138</definedName>
  </definedNames>
  <calcPr calcId="191029"/>
  <pivotCaches>
    <pivotCache cacheId="3" r:id="rId9"/>
  </pivotCaches>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3" roundtripDataSignature="AMtx7mjtVdCvYp9FqwWvvqTgYcNP3e6cTA=="/>
    </ext>
  </extLst>
</workbook>
</file>

<file path=xl/calcChain.xml><?xml version="1.0" encoding="utf-8"?>
<calcChain xmlns="http://schemas.openxmlformats.org/spreadsheetml/2006/main">
  <c r="I9" i="8" l="1"/>
  <c r="H9" i="8"/>
  <c r="I8" i="8"/>
  <c r="H8" i="8"/>
  <c r="F8" i="8"/>
  <c r="I7" i="8"/>
  <c r="H7" i="8"/>
  <c r="F7" i="8"/>
  <c r="I6" i="8"/>
  <c r="H6" i="8"/>
  <c r="F6" i="8"/>
  <c r="I5" i="8"/>
  <c r="H5" i="8"/>
  <c r="F5" i="8"/>
  <c r="I4" i="8"/>
  <c r="H4" i="8"/>
  <c r="F4" i="8"/>
  <c r="A4" i="8"/>
  <c r="A5" i="8" s="1"/>
  <c r="A6" i="8" s="1"/>
  <c r="A7" i="8" s="1"/>
  <c r="A8" i="8" s="1"/>
  <c r="A9" i="8" s="1"/>
  <c r="I3" i="8"/>
  <c r="H3" i="8"/>
  <c r="F3" i="8"/>
  <c r="A3" i="8"/>
  <c r="E9" i="7"/>
  <c r="E8" i="7"/>
  <c r="E7" i="7"/>
  <c r="E6" i="7"/>
  <c r="E5" i="7"/>
  <c r="E4" i="7"/>
  <c r="F136" i="6"/>
  <c r="A136" i="6"/>
  <c r="B136" i="6" s="1"/>
  <c r="F135" i="6"/>
  <c r="A135" i="6"/>
  <c r="B135" i="6" s="1"/>
  <c r="F134" i="6"/>
  <c r="A134" i="6"/>
  <c r="B134" i="6" s="1"/>
  <c r="F133" i="6"/>
  <c r="C133" i="6"/>
  <c r="C134" i="6" s="1"/>
  <c r="A133" i="6"/>
  <c r="B133" i="6" s="1"/>
  <c r="F132" i="6"/>
  <c r="A132" i="6"/>
  <c r="B132" i="6" s="1"/>
  <c r="F131" i="6"/>
  <c r="A131" i="6"/>
  <c r="B131" i="6" s="1"/>
  <c r="F130" i="6"/>
  <c r="A130" i="6"/>
  <c r="B130" i="6" s="1"/>
  <c r="F129" i="6"/>
  <c r="A129" i="6"/>
  <c r="B129" i="6" s="1"/>
  <c r="F128" i="6"/>
  <c r="C128" i="6"/>
  <c r="A128" i="6"/>
  <c r="B128" i="6" s="1"/>
  <c r="F127" i="6"/>
  <c r="B127" i="6"/>
  <c r="A127" i="6"/>
  <c r="F126" i="6"/>
  <c r="B126" i="6"/>
  <c r="A126" i="6"/>
  <c r="F125" i="6"/>
  <c r="B125" i="6"/>
  <c r="A125" i="6"/>
  <c r="F124" i="6"/>
  <c r="B124" i="6"/>
  <c r="A124" i="6"/>
  <c r="F123" i="6"/>
  <c r="C123" i="6"/>
  <c r="C124" i="6" s="1"/>
  <c r="B123" i="6"/>
  <c r="A123" i="6"/>
  <c r="F122" i="6"/>
  <c r="A122" i="6"/>
  <c r="B122" i="6" s="1"/>
  <c r="F121" i="6"/>
  <c r="A121" i="6"/>
  <c r="B121" i="6" s="1"/>
  <c r="F120" i="6"/>
  <c r="A120" i="6"/>
  <c r="B120" i="6" s="1"/>
  <c r="F119" i="6"/>
  <c r="A119" i="6"/>
  <c r="B119" i="6" s="1"/>
  <c r="F118" i="6"/>
  <c r="C118" i="6"/>
  <c r="C119" i="6" s="1"/>
  <c r="A118" i="6"/>
  <c r="B118" i="6" s="1"/>
  <c r="F117" i="6"/>
  <c r="A117" i="6"/>
  <c r="B117" i="6" s="1"/>
  <c r="F116" i="6"/>
  <c r="A116" i="6"/>
  <c r="B116" i="6" s="1"/>
  <c r="F115" i="6"/>
  <c r="A115" i="6"/>
  <c r="B115" i="6" s="1"/>
  <c r="F114" i="6"/>
  <c r="A114" i="6"/>
  <c r="B114" i="6" s="1"/>
  <c r="F113" i="6"/>
  <c r="C113" i="6"/>
  <c r="C114" i="6" s="1"/>
  <c r="C115" i="6" s="1"/>
  <c r="C116" i="6" s="1"/>
  <c r="A113" i="6"/>
  <c r="B113" i="6" s="1"/>
  <c r="F112" i="6"/>
  <c r="B112" i="6"/>
  <c r="A112" i="6"/>
  <c r="F111" i="6"/>
  <c r="B111" i="6"/>
  <c r="A111" i="6"/>
  <c r="F110" i="6"/>
  <c r="B110" i="6"/>
  <c r="A110" i="6"/>
  <c r="F109" i="6"/>
  <c r="C109" i="6"/>
  <c r="C110" i="6" s="1"/>
  <c r="B109" i="6"/>
  <c r="A109" i="6"/>
  <c r="F108" i="6"/>
  <c r="C108" i="6"/>
  <c r="B108" i="6"/>
  <c r="A108" i="6"/>
  <c r="F107" i="6"/>
  <c r="B107" i="6"/>
  <c r="A107" i="6"/>
  <c r="F106" i="6"/>
  <c r="B106" i="6"/>
  <c r="A106" i="6"/>
  <c r="F105" i="6"/>
  <c r="B105" i="6"/>
  <c r="A105" i="6"/>
  <c r="F104" i="6"/>
  <c r="C104" i="6"/>
  <c r="C105" i="6" s="1"/>
  <c r="B104" i="6"/>
  <c r="A104" i="6"/>
  <c r="F103" i="6"/>
  <c r="C103" i="6"/>
  <c r="B103" i="6"/>
  <c r="A103" i="6"/>
  <c r="F102" i="6"/>
  <c r="B102" i="6"/>
  <c r="A102" i="6"/>
  <c r="F101" i="6"/>
  <c r="B101" i="6"/>
  <c r="A101" i="6"/>
  <c r="F100" i="6"/>
  <c r="B100" i="6"/>
  <c r="A100" i="6"/>
  <c r="F99" i="6"/>
  <c r="B99" i="6"/>
  <c r="A99" i="6"/>
  <c r="F98" i="6"/>
  <c r="C98" i="6"/>
  <c r="B98" i="6"/>
  <c r="A98" i="6"/>
  <c r="F97" i="6"/>
  <c r="A97" i="6"/>
  <c r="B97" i="6" s="1"/>
  <c r="F96" i="6"/>
  <c r="A96" i="6"/>
  <c r="B96" i="6" s="1"/>
  <c r="F95" i="6"/>
  <c r="A95" i="6"/>
  <c r="B95" i="6" s="1"/>
  <c r="F94" i="6"/>
  <c r="A94" i="6"/>
  <c r="B94" i="6" s="1"/>
  <c r="F93" i="6"/>
  <c r="C93" i="6"/>
  <c r="B93" i="6"/>
  <c r="A93" i="6"/>
  <c r="F92" i="6"/>
  <c r="A92" i="6"/>
  <c r="B92" i="6" s="1"/>
  <c r="F91" i="6"/>
  <c r="A91" i="6"/>
  <c r="B91" i="6" s="1"/>
  <c r="F90" i="6"/>
  <c r="A90" i="6"/>
  <c r="B90" i="6" s="1"/>
  <c r="F89" i="6"/>
  <c r="A89" i="6"/>
  <c r="B89" i="6" s="1"/>
  <c r="F88" i="6"/>
  <c r="C88" i="6"/>
  <c r="A88" i="6"/>
  <c r="B88" i="6" s="1"/>
  <c r="F87" i="6"/>
  <c r="B87" i="6"/>
  <c r="A87" i="6"/>
  <c r="F86" i="6"/>
  <c r="B86" i="6"/>
  <c r="A86" i="6"/>
  <c r="F85" i="6"/>
  <c r="B85" i="6"/>
  <c r="A85" i="6"/>
  <c r="F84" i="6"/>
  <c r="B84" i="6"/>
  <c r="A84" i="6"/>
  <c r="F83" i="6"/>
  <c r="C83" i="6"/>
  <c r="C84" i="6" s="1"/>
  <c r="B83" i="6"/>
  <c r="A83" i="6"/>
  <c r="F82" i="6"/>
  <c r="A82" i="6"/>
  <c r="B82" i="6" s="1"/>
  <c r="F81" i="6"/>
  <c r="A81" i="6"/>
  <c r="B81" i="6" s="1"/>
  <c r="F80" i="6"/>
  <c r="A80" i="6"/>
  <c r="B80" i="6" s="1"/>
  <c r="F79" i="6"/>
  <c r="A79" i="6"/>
  <c r="B79" i="6" s="1"/>
  <c r="F78" i="6"/>
  <c r="C78" i="6"/>
  <c r="C79" i="6" s="1"/>
  <c r="A78" i="6"/>
  <c r="B78" i="6" s="1"/>
  <c r="F77" i="6"/>
  <c r="A77" i="6"/>
  <c r="B77" i="6" s="1"/>
  <c r="F76" i="6"/>
  <c r="A76" i="6"/>
  <c r="B76" i="6" s="1"/>
  <c r="F75" i="6"/>
  <c r="A75" i="6"/>
  <c r="B75" i="6" s="1"/>
  <c r="F74" i="6"/>
  <c r="A74" i="6"/>
  <c r="B74" i="6" s="1"/>
  <c r="F73" i="6"/>
  <c r="C73" i="6"/>
  <c r="C74" i="6" s="1"/>
  <c r="C75" i="6" s="1"/>
  <c r="C76" i="6" s="1"/>
  <c r="A73" i="6"/>
  <c r="B73" i="6" s="1"/>
  <c r="F72" i="6"/>
  <c r="B72" i="6"/>
  <c r="A72" i="6"/>
  <c r="F71" i="6"/>
  <c r="B71" i="6"/>
  <c r="A71" i="6"/>
  <c r="F70" i="6"/>
  <c r="B70" i="6"/>
  <c r="A70" i="6"/>
  <c r="F69" i="6"/>
  <c r="C69" i="6"/>
  <c r="B69" i="6"/>
  <c r="A69" i="6"/>
  <c r="F68" i="6"/>
  <c r="C68" i="6"/>
  <c r="B68" i="6"/>
  <c r="A68" i="6"/>
  <c r="F67" i="6"/>
  <c r="B67" i="6"/>
  <c r="A67" i="6"/>
  <c r="F66" i="6"/>
  <c r="B66" i="6"/>
  <c r="A66" i="6"/>
  <c r="F65" i="6"/>
  <c r="B65" i="6"/>
  <c r="A65" i="6"/>
  <c r="F64" i="6"/>
  <c r="C64" i="6"/>
  <c r="B64" i="6"/>
  <c r="A64" i="6"/>
  <c r="F63" i="6"/>
  <c r="C63" i="6"/>
  <c r="B63" i="6"/>
  <c r="A63" i="6"/>
  <c r="F62" i="6"/>
  <c r="B62" i="6"/>
  <c r="A62" i="6"/>
  <c r="F61" i="6"/>
  <c r="B61" i="6"/>
  <c r="A61" i="6"/>
  <c r="F60" i="6"/>
  <c r="B60" i="6"/>
  <c r="A60" i="6"/>
  <c r="F59" i="6"/>
  <c r="B59" i="6"/>
  <c r="A59" i="6"/>
  <c r="F58" i="6"/>
  <c r="C58" i="6"/>
  <c r="B58" i="6"/>
  <c r="A58" i="6"/>
  <c r="F57" i="6"/>
  <c r="B57" i="6"/>
  <c r="A57" i="6"/>
  <c r="F56" i="6"/>
  <c r="A56" i="6"/>
  <c r="B56" i="6" s="1"/>
  <c r="F55" i="6"/>
  <c r="B55" i="6"/>
  <c r="A55" i="6"/>
  <c r="F54" i="6"/>
  <c r="A54" i="6"/>
  <c r="B54" i="6" s="1"/>
  <c r="F53" i="6"/>
  <c r="C53" i="6"/>
  <c r="B53" i="6"/>
  <c r="A53" i="6"/>
  <c r="F52" i="6"/>
  <c r="A52" i="6"/>
  <c r="B52" i="6" s="1"/>
  <c r="F51" i="6"/>
  <c r="A51" i="6"/>
  <c r="B51" i="6" s="1"/>
  <c r="F50" i="6"/>
  <c r="A50" i="6"/>
  <c r="B50" i="6" s="1"/>
  <c r="F49" i="6"/>
  <c r="A49" i="6"/>
  <c r="B49" i="6" s="1"/>
  <c r="F48" i="6"/>
  <c r="C48" i="6"/>
  <c r="A48" i="6"/>
  <c r="B48" i="6" s="1"/>
  <c r="F47" i="6"/>
  <c r="A47" i="6"/>
  <c r="B47" i="6" s="1"/>
  <c r="F46" i="6"/>
  <c r="A46" i="6"/>
  <c r="B46" i="6" s="1"/>
  <c r="F45" i="6"/>
  <c r="A45" i="6"/>
  <c r="B45" i="6" s="1"/>
  <c r="F44" i="6"/>
  <c r="A44" i="6"/>
  <c r="B44" i="6" s="1"/>
  <c r="F43" i="6"/>
  <c r="C43" i="6"/>
  <c r="C44" i="6" s="1"/>
  <c r="A43" i="6"/>
  <c r="B43" i="6" s="1"/>
  <c r="F42" i="6"/>
  <c r="A42" i="6"/>
  <c r="B42" i="6" s="1"/>
  <c r="F41" i="6"/>
  <c r="A41" i="6"/>
  <c r="B41" i="6" s="1"/>
  <c r="F40" i="6"/>
  <c r="A40" i="6"/>
  <c r="B40" i="6" s="1"/>
  <c r="F39" i="6"/>
  <c r="A39" i="6"/>
  <c r="B39" i="6" s="1"/>
  <c r="F38" i="6"/>
  <c r="C38" i="6"/>
  <c r="C39" i="6" s="1"/>
  <c r="A38" i="6"/>
  <c r="B38" i="6" s="1"/>
  <c r="F37" i="6"/>
  <c r="B37" i="6"/>
  <c r="A37" i="6"/>
  <c r="F36" i="6"/>
  <c r="B36" i="6"/>
  <c r="A36" i="6"/>
  <c r="F35" i="6"/>
  <c r="B35" i="6"/>
  <c r="A35" i="6"/>
  <c r="F34" i="6"/>
  <c r="B34" i="6"/>
  <c r="A34" i="6"/>
  <c r="F33" i="6"/>
  <c r="C33" i="6"/>
  <c r="C34" i="6" s="1"/>
  <c r="C35" i="6" s="1"/>
  <c r="C36" i="6" s="1"/>
  <c r="B33" i="6"/>
  <c r="A33" i="6"/>
  <c r="F32" i="6"/>
  <c r="B32" i="6"/>
  <c r="A32" i="6"/>
  <c r="F31" i="6"/>
  <c r="C31" i="6"/>
  <c r="B31" i="6"/>
  <c r="A31" i="6"/>
  <c r="F30" i="6"/>
  <c r="C30" i="6"/>
  <c r="B30" i="6"/>
  <c r="A30" i="6"/>
  <c r="F29" i="6"/>
  <c r="C29" i="6"/>
  <c r="B29" i="6"/>
  <c r="A29" i="6"/>
  <c r="F28" i="6"/>
  <c r="C28" i="6"/>
  <c r="B28" i="6"/>
  <c r="A28" i="6"/>
  <c r="F27" i="6"/>
  <c r="B27" i="6"/>
  <c r="A27" i="6"/>
  <c r="F26" i="6"/>
  <c r="C26" i="6"/>
  <c r="B26" i="6"/>
  <c r="A26" i="6"/>
  <c r="F25" i="6"/>
  <c r="C25" i="6"/>
  <c r="B25" i="6"/>
  <c r="A25" i="6"/>
  <c r="F24" i="6"/>
  <c r="C24" i="6"/>
  <c r="A24" i="6"/>
  <c r="B24" i="6" s="1"/>
  <c r="F23" i="6"/>
  <c r="C23" i="6"/>
  <c r="B23" i="6"/>
  <c r="A23" i="6"/>
  <c r="F22" i="6"/>
  <c r="A22" i="6"/>
  <c r="B22" i="6" s="1"/>
  <c r="F21" i="6"/>
  <c r="B21" i="6"/>
  <c r="A21" i="6"/>
  <c r="F20" i="6"/>
  <c r="B20" i="6"/>
  <c r="A20" i="6"/>
  <c r="F19" i="6"/>
  <c r="A19" i="6"/>
  <c r="B19" i="6" s="1"/>
  <c r="F18" i="6"/>
  <c r="C18" i="6"/>
  <c r="C19" i="6" s="1"/>
  <c r="B18" i="6"/>
  <c r="A18" i="6"/>
  <c r="F17" i="6"/>
  <c r="A17" i="6"/>
  <c r="B17" i="6" s="1"/>
  <c r="F16" i="6"/>
  <c r="B16" i="6"/>
  <c r="A16" i="6"/>
  <c r="F15" i="6"/>
  <c r="A15" i="6"/>
  <c r="B15" i="6" s="1"/>
  <c r="F14" i="6"/>
  <c r="A14" i="6"/>
  <c r="B14" i="6" s="1"/>
  <c r="F13" i="6"/>
  <c r="C13" i="6"/>
  <c r="C14" i="6" s="1"/>
  <c r="A13" i="6"/>
  <c r="B13" i="6" s="1"/>
  <c r="F12" i="6"/>
  <c r="B12" i="6"/>
  <c r="A12" i="6"/>
  <c r="F11" i="6"/>
  <c r="B11" i="6"/>
  <c r="A11" i="6"/>
  <c r="F10" i="6"/>
  <c r="B10" i="6"/>
  <c r="A10" i="6"/>
  <c r="F9" i="6"/>
  <c r="B9" i="6"/>
  <c r="A9" i="6"/>
  <c r="F8" i="6"/>
  <c r="C8" i="6"/>
  <c r="B8" i="6"/>
  <c r="A8" i="6"/>
  <c r="F7" i="6"/>
  <c r="B7" i="6"/>
  <c r="A7" i="6"/>
  <c r="F6" i="6"/>
  <c r="B6" i="6"/>
  <c r="A6" i="6"/>
  <c r="F5" i="6"/>
  <c r="B5" i="6"/>
  <c r="A5" i="6"/>
  <c r="F4" i="6"/>
  <c r="B4" i="6"/>
  <c r="A4" i="6"/>
  <c r="F3" i="6"/>
  <c r="C3" i="6"/>
  <c r="C4" i="6" s="1"/>
  <c r="B3" i="6"/>
  <c r="A3" i="6"/>
  <c r="F2" i="6"/>
  <c r="A2" i="6"/>
  <c r="B2" i="6" s="1"/>
  <c r="F28" i="3"/>
  <c r="G28" i="3" s="1"/>
  <c r="D28" i="3"/>
  <c r="C28" i="3"/>
  <c r="B28" i="3"/>
  <c r="F27" i="3"/>
  <c r="G27" i="3" s="1"/>
  <c r="D27" i="3"/>
  <c r="C27" i="3"/>
  <c r="B27" i="3"/>
  <c r="F26" i="3"/>
  <c r="G26" i="3" s="1"/>
  <c r="D26" i="3"/>
  <c r="C26" i="3"/>
  <c r="B26" i="3"/>
  <c r="F25" i="3"/>
  <c r="G25" i="3" s="1"/>
  <c r="D25" i="3"/>
  <c r="C25" i="3"/>
  <c r="B25" i="3"/>
  <c r="F24" i="3"/>
  <c r="G24" i="3" s="1"/>
  <c r="D24" i="3"/>
  <c r="C24" i="3"/>
  <c r="B24" i="3"/>
  <c r="F23" i="3"/>
  <c r="G23" i="3" s="1"/>
  <c r="D23" i="3"/>
  <c r="C23" i="3"/>
  <c r="B23" i="3"/>
  <c r="F22" i="3"/>
  <c r="G22" i="3" s="1"/>
  <c r="D22" i="3"/>
  <c r="C22" i="3"/>
  <c r="B22" i="3"/>
  <c r="F21" i="3"/>
  <c r="G21" i="3" s="1"/>
  <c r="D21" i="3"/>
  <c r="C21" i="3"/>
  <c r="B21" i="3"/>
  <c r="F20" i="3"/>
  <c r="G20" i="3" s="1"/>
  <c r="D20" i="3"/>
  <c r="C20" i="3"/>
  <c r="B20" i="3"/>
  <c r="F19" i="3"/>
  <c r="G19" i="3" s="1"/>
  <c r="D19" i="3"/>
  <c r="C19" i="3"/>
  <c r="B19" i="3"/>
  <c r="F18" i="3"/>
  <c r="G18" i="3" s="1"/>
  <c r="D18" i="3"/>
  <c r="C18" i="3"/>
  <c r="B18" i="3"/>
  <c r="F17" i="3"/>
  <c r="G17" i="3" s="1"/>
  <c r="D17" i="3"/>
  <c r="C17" i="3"/>
  <c r="B17" i="3"/>
  <c r="F16" i="3"/>
  <c r="G16" i="3" s="1"/>
  <c r="D16" i="3"/>
  <c r="C16" i="3"/>
  <c r="B16" i="3"/>
  <c r="F15" i="3"/>
  <c r="G15" i="3" s="1"/>
  <c r="D15" i="3"/>
  <c r="C15" i="3"/>
  <c r="B15" i="3"/>
  <c r="F14" i="3"/>
  <c r="G14" i="3" s="1"/>
  <c r="D14" i="3"/>
  <c r="C14" i="3"/>
  <c r="B14" i="3"/>
  <c r="F13" i="3"/>
  <c r="G13" i="3" s="1"/>
  <c r="D13" i="3"/>
  <c r="C13" i="3"/>
  <c r="B13" i="3"/>
  <c r="F12" i="3"/>
  <c r="G12" i="3" s="1"/>
  <c r="D12" i="3"/>
  <c r="C12" i="3"/>
  <c r="B12" i="3"/>
  <c r="F11" i="3"/>
  <c r="G11" i="3" s="1"/>
  <c r="D11" i="3"/>
  <c r="C11" i="3"/>
  <c r="B11" i="3"/>
  <c r="F10" i="3"/>
  <c r="G10" i="3" s="1"/>
  <c r="D10" i="3"/>
  <c r="C10" i="3"/>
  <c r="B10" i="3"/>
  <c r="F9" i="3"/>
  <c r="G9" i="3" s="1"/>
  <c r="D9" i="3"/>
  <c r="C9" i="3"/>
  <c r="B9" i="3"/>
  <c r="F8" i="3"/>
  <c r="G8" i="3" s="1"/>
  <c r="D8" i="3"/>
  <c r="C8" i="3"/>
  <c r="B8" i="3"/>
  <c r="F7" i="3"/>
  <c r="G7" i="3" s="1"/>
  <c r="D7" i="3"/>
  <c r="C7" i="3"/>
  <c r="B7" i="3"/>
  <c r="F6" i="3"/>
  <c r="G6" i="3" s="1"/>
  <c r="D6" i="3"/>
  <c r="C6" i="3"/>
  <c r="B6" i="3"/>
  <c r="F5" i="3"/>
  <c r="G5" i="3" s="1"/>
  <c r="D5" i="3"/>
  <c r="C5" i="3"/>
  <c r="B5" i="3"/>
  <c r="F4" i="3"/>
  <c r="G4" i="3" s="1"/>
  <c r="D4" i="3"/>
  <c r="C4" i="3"/>
  <c r="B4" i="3"/>
  <c r="F3" i="3"/>
  <c r="G3" i="3" s="1"/>
  <c r="D3" i="3"/>
  <c r="C3" i="3"/>
  <c r="B3" i="3"/>
  <c r="F2" i="3"/>
  <c r="G2" i="3" s="1"/>
  <c r="D2" i="3"/>
  <c r="D75" i="6" s="1"/>
  <c r="C2" i="3"/>
  <c r="B2" i="3"/>
  <c r="D9" i="2"/>
  <c r="E8" i="2"/>
  <c r="E7" i="2"/>
  <c r="E6" i="2"/>
  <c r="E5" i="2"/>
  <c r="E4" i="2"/>
  <c r="E3" i="2"/>
  <c r="E2" i="2"/>
  <c r="E9" i="2" s="1"/>
  <c r="D31" i="6" l="1"/>
  <c r="I31" i="6" s="1"/>
  <c r="D30" i="6"/>
  <c r="I30" i="6" s="1"/>
  <c r="D8" i="6"/>
  <c r="I8" i="6" s="1"/>
  <c r="D25" i="6"/>
  <c r="H25" i="6" s="1"/>
  <c r="D26" i="6"/>
  <c r="H26" i="6" s="1"/>
  <c r="D69" i="6"/>
  <c r="I69" i="6" s="1"/>
  <c r="D36" i="6"/>
  <c r="I36" i="6" s="1"/>
  <c r="D76" i="6"/>
  <c r="G76" i="6" s="1"/>
  <c r="D64" i="6"/>
  <c r="H64" i="6" s="1"/>
  <c r="F29" i="3"/>
  <c r="I75" i="6"/>
  <c r="H75" i="6"/>
  <c r="G75" i="6"/>
  <c r="C111" i="6"/>
  <c r="D111" i="6" s="1"/>
  <c r="D110" i="6"/>
  <c r="G29" i="3"/>
  <c r="D19" i="6"/>
  <c r="C20" i="6"/>
  <c r="D14" i="6"/>
  <c r="C15" i="6"/>
  <c r="D4" i="6"/>
  <c r="C5" i="6"/>
  <c r="C106" i="6"/>
  <c r="D106" i="6" s="1"/>
  <c r="D105" i="6"/>
  <c r="C9" i="6"/>
  <c r="D12" i="6"/>
  <c r="D18" i="6"/>
  <c r="D34" i="6"/>
  <c r="D63" i="6"/>
  <c r="D68" i="6"/>
  <c r="D73" i="6"/>
  <c r="D88" i="6"/>
  <c r="D127" i="6"/>
  <c r="D87" i="6"/>
  <c r="D47" i="6"/>
  <c r="D133" i="6"/>
  <c r="D132" i="6"/>
  <c r="D92" i="6"/>
  <c r="D52" i="6"/>
  <c r="D97" i="6"/>
  <c r="D57" i="6"/>
  <c r="D118" i="6"/>
  <c r="D117" i="6"/>
  <c r="D78" i="6"/>
  <c r="D77" i="6"/>
  <c r="D38" i="6"/>
  <c r="D37" i="6"/>
  <c r="D122" i="6"/>
  <c r="D82" i="6"/>
  <c r="D43" i="6"/>
  <c r="D42" i="6"/>
  <c r="D7" i="6"/>
  <c r="C45" i="6"/>
  <c r="D44" i="6"/>
  <c r="C65" i="6"/>
  <c r="C70" i="6"/>
  <c r="D98" i="6"/>
  <c r="D102" i="6"/>
  <c r="D107" i="6"/>
  <c r="D112" i="6"/>
  <c r="C125" i="6"/>
  <c r="D124" i="6"/>
  <c r="D2" i="6"/>
  <c r="D3" i="6"/>
  <c r="D17" i="6"/>
  <c r="D23" i="6"/>
  <c r="D28" i="6"/>
  <c r="D48" i="6"/>
  <c r="D114" i="6"/>
  <c r="D116" i="6"/>
  <c r="D119" i="6"/>
  <c r="C120" i="6"/>
  <c r="D33" i="6"/>
  <c r="D39" i="6"/>
  <c r="C40" i="6"/>
  <c r="D58" i="6"/>
  <c r="D62" i="6"/>
  <c r="D67" i="6"/>
  <c r="D72" i="6"/>
  <c r="C85" i="6"/>
  <c r="D84" i="6"/>
  <c r="D104" i="6"/>
  <c r="D109" i="6"/>
  <c r="D128" i="6"/>
  <c r="D74" i="6"/>
  <c r="D79" i="6"/>
  <c r="C80" i="6"/>
  <c r="D22" i="6"/>
  <c r="D27" i="6"/>
  <c r="D32" i="6"/>
  <c r="D35" i="6"/>
  <c r="D93" i="6"/>
  <c r="C99" i="6"/>
  <c r="D103" i="6"/>
  <c r="D108" i="6"/>
  <c r="D113" i="6"/>
  <c r="D115" i="6"/>
  <c r="D13" i="6"/>
  <c r="D24" i="6"/>
  <c r="D29" i="6"/>
  <c r="D53" i="6"/>
  <c r="C59" i="6"/>
  <c r="D134" i="6"/>
  <c r="C135" i="6"/>
  <c r="D83" i="6"/>
  <c r="D123" i="6"/>
  <c r="C54" i="6"/>
  <c r="C94" i="6"/>
  <c r="C49" i="6"/>
  <c r="C89" i="6"/>
  <c r="C129" i="6"/>
  <c r="H69" i="6" l="1"/>
  <c r="I25" i="6"/>
  <c r="H36" i="6"/>
  <c r="G36" i="6"/>
  <c r="G26" i="6"/>
  <c r="H31" i="6"/>
  <c r="I26" i="6"/>
  <c r="G25" i="6"/>
  <c r="G69" i="6"/>
  <c r="G31" i="6"/>
  <c r="I64" i="6"/>
  <c r="H76" i="6"/>
  <c r="I76" i="6"/>
  <c r="G64" i="6"/>
  <c r="G8" i="6"/>
  <c r="G30" i="6"/>
  <c r="H8" i="6"/>
  <c r="H30" i="6"/>
  <c r="G58" i="6"/>
  <c r="I58" i="6"/>
  <c r="H58" i="6"/>
  <c r="I83" i="6"/>
  <c r="H83" i="6"/>
  <c r="G83" i="6"/>
  <c r="I27" i="6"/>
  <c r="H27" i="6"/>
  <c r="G27" i="6"/>
  <c r="D135" i="6"/>
  <c r="C136" i="6"/>
  <c r="D136" i="6" s="1"/>
  <c r="D129" i="6"/>
  <c r="C130" i="6"/>
  <c r="H134" i="6"/>
  <c r="G134" i="6"/>
  <c r="I134" i="6"/>
  <c r="I108" i="6"/>
  <c r="H108" i="6"/>
  <c r="G108" i="6"/>
  <c r="D80" i="6"/>
  <c r="C81" i="6"/>
  <c r="D81" i="6" s="1"/>
  <c r="I72" i="6"/>
  <c r="H72" i="6"/>
  <c r="G72" i="6"/>
  <c r="I119" i="6"/>
  <c r="H119" i="6"/>
  <c r="G119" i="6"/>
  <c r="I2" i="6"/>
  <c r="H2" i="6"/>
  <c r="G2" i="6"/>
  <c r="C66" i="6"/>
  <c r="D66" i="6" s="1"/>
  <c r="D65" i="6"/>
  <c r="I37" i="6"/>
  <c r="H37" i="6"/>
  <c r="G37" i="6"/>
  <c r="H52" i="6"/>
  <c r="G52" i="6"/>
  <c r="I52" i="6"/>
  <c r="I73" i="6"/>
  <c r="H73" i="6"/>
  <c r="G73" i="6"/>
  <c r="H106" i="6"/>
  <c r="G106" i="6"/>
  <c r="I106" i="6"/>
  <c r="I4" i="6"/>
  <c r="H4" i="6"/>
  <c r="G4" i="6"/>
  <c r="G14" i="6"/>
  <c r="I14" i="6"/>
  <c r="H14" i="6"/>
  <c r="G19" i="6"/>
  <c r="H19" i="6"/>
  <c r="I19" i="6"/>
  <c r="G128" i="6"/>
  <c r="I128" i="6"/>
  <c r="H128" i="6"/>
  <c r="I7" i="6"/>
  <c r="H7" i="6"/>
  <c r="G7" i="6"/>
  <c r="H103" i="6"/>
  <c r="G103" i="6"/>
  <c r="I103" i="6"/>
  <c r="I79" i="6"/>
  <c r="H79" i="6"/>
  <c r="G79" i="6"/>
  <c r="I67" i="6"/>
  <c r="H67" i="6"/>
  <c r="G67" i="6"/>
  <c r="I116" i="6"/>
  <c r="H116" i="6"/>
  <c r="G116" i="6"/>
  <c r="I124" i="6"/>
  <c r="H124" i="6"/>
  <c r="G124" i="6"/>
  <c r="I44" i="6"/>
  <c r="H44" i="6"/>
  <c r="G44" i="6"/>
  <c r="I38" i="6"/>
  <c r="H38" i="6"/>
  <c r="G38" i="6"/>
  <c r="H92" i="6"/>
  <c r="G92" i="6"/>
  <c r="I92" i="6"/>
  <c r="I68" i="6"/>
  <c r="H68" i="6"/>
  <c r="G68" i="6"/>
  <c r="H93" i="6"/>
  <c r="G93" i="6"/>
  <c r="I93" i="6"/>
  <c r="I115" i="6"/>
  <c r="H115" i="6"/>
  <c r="G115" i="6"/>
  <c r="D89" i="6"/>
  <c r="C90" i="6"/>
  <c r="D59" i="6"/>
  <c r="C60" i="6"/>
  <c r="D49" i="6"/>
  <c r="C50" i="6"/>
  <c r="H53" i="6"/>
  <c r="G53" i="6"/>
  <c r="I53" i="6"/>
  <c r="D99" i="6"/>
  <c r="C100" i="6"/>
  <c r="I74" i="6"/>
  <c r="H74" i="6"/>
  <c r="G74" i="6"/>
  <c r="H62" i="6"/>
  <c r="G62" i="6"/>
  <c r="I62" i="6"/>
  <c r="I114" i="6"/>
  <c r="H114" i="6"/>
  <c r="G114" i="6"/>
  <c r="C126" i="6"/>
  <c r="D126" i="6" s="1"/>
  <c r="D125" i="6"/>
  <c r="C46" i="6"/>
  <c r="D46" i="6" s="1"/>
  <c r="D45" i="6"/>
  <c r="I77" i="6"/>
  <c r="H77" i="6"/>
  <c r="G77" i="6"/>
  <c r="H132" i="6"/>
  <c r="G132" i="6"/>
  <c r="I132" i="6"/>
  <c r="H63" i="6"/>
  <c r="G63" i="6"/>
  <c r="I63" i="6"/>
  <c r="I110" i="6"/>
  <c r="H110" i="6"/>
  <c r="G110" i="6"/>
  <c r="I112" i="6"/>
  <c r="H112" i="6"/>
  <c r="G112" i="6"/>
  <c r="I111" i="6"/>
  <c r="H111" i="6"/>
  <c r="G111" i="6"/>
  <c r="D54" i="6"/>
  <c r="C55" i="6"/>
  <c r="H24" i="6"/>
  <c r="G24" i="6"/>
  <c r="I24" i="6"/>
  <c r="I35" i="6"/>
  <c r="H35" i="6"/>
  <c r="G35" i="6"/>
  <c r="I109" i="6"/>
  <c r="H109" i="6"/>
  <c r="G109" i="6"/>
  <c r="D40" i="6"/>
  <c r="C41" i="6"/>
  <c r="D41" i="6" s="1"/>
  <c r="I28" i="6"/>
  <c r="H28" i="6"/>
  <c r="G28" i="6"/>
  <c r="I107" i="6"/>
  <c r="H107" i="6"/>
  <c r="G107" i="6"/>
  <c r="I42" i="6"/>
  <c r="H42" i="6"/>
  <c r="G42" i="6"/>
  <c r="I117" i="6"/>
  <c r="G117" i="6"/>
  <c r="H117" i="6"/>
  <c r="G47" i="6"/>
  <c r="H47" i="6"/>
  <c r="I47" i="6"/>
  <c r="G18" i="6"/>
  <c r="H18" i="6"/>
  <c r="I18" i="6"/>
  <c r="I29" i="6"/>
  <c r="H29" i="6"/>
  <c r="G29" i="6"/>
  <c r="I78" i="6"/>
  <c r="H78" i="6"/>
  <c r="G78" i="6"/>
  <c r="I123" i="6"/>
  <c r="H123" i="6"/>
  <c r="G123" i="6"/>
  <c r="G13" i="6"/>
  <c r="I13" i="6"/>
  <c r="H13" i="6"/>
  <c r="I32" i="6"/>
  <c r="H32" i="6"/>
  <c r="G32" i="6"/>
  <c r="H104" i="6"/>
  <c r="G104" i="6"/>
  <c r="I104" i="6"/>
  <c r="I39" i="6"/>
  <c r="H39" i="6"/>
  <c r="G39" i="6"/>
  <c r="H23" i="6"/>
  <c r="G23" i="6"/>
  <c r="I23" i="6"/>
  <c r="H102" i="6"/>
  <c r="G102" i="6"/>
  <c r="I102" i="6"/>
  <c r="I43" i="6"/>
  <c r="H43" i="6"/>
  <c r="G43" i="6"/>
  <c r="I118" i="6"/>
  <c r="H118" i="6"/>
  <c r="G118" i="6"/>
  <c r="G87" i="6"/>
  <c r="I87" i="6"/>
  <c r="H87" i="6"/>
  <c r="G12" i="6"/>
  <c r="I12" i="6"/>
  <c r="H12" i="6"/>
  <c r="D94" i="6"/>
  <c r="C95" i="6"/>
  <c r="G48" i="6"/>
  <c r="I48" i="6"/>
  <c r="H48" i="6"/>
  <c r="I34" i="6"/>
  <c r="H34" i="6"/>
  <c r="G34" i="6"/>
  <c r="I84" i="6"/>
  <c r="H84" i="6"/>
  <c r="G84" i="6"/>
  <c r="I33" i="6"/>
  <c r="H33" i="6"/>
  <c r="G33" i="6"/>
  <c r="G17" i="6"/>
  <c r="H17" i="6"/>
  <c r="I17" i="6"/>
  <c r="G98" i="6"/>
  <c r="I98" i="6"/>
  <c r="H98" i="6"/>
  <c r="H82" i="6"/>
  <c r="G82" i="6"/>
  <c r="I82" i="6"/>
  <c r="G57" i="6"/>
  <c r="I57" i="6"/>
  <c r="H57" i="6"/>
  <c r="G127" i="6"/>
  <c r="I127" i="6"/>
  <c r="H127" i="6"/>
  <c r="D9" i="6"/>
  <c r="C10" i="6"/>
  <c r="H133" i="6"/>
  <c r="G133" i="6"/>
  <c r="I133" i="6"/>
  <c r="I113" i="6"/>
  <c r="H113" i="6"/>
  <c r="G113" i="6"/>
  <c r="H22" i="6"/>
  <c r="G22" i="6"/>
  <c r="I22" i="6"/>
  <c r="C86" i="6"/>
  <c r="D86" i="6" s="1"/>
  <c r="D85" i="6"/>
  <c r="D120" i="6"/>
  <c r="C121" i="6"/>
  <c r="D121" i="6" s="1"/>
  <c r="I3" i="6"/>
  <c r="H3" i="6"/>
  <c r="G3" i="6"/>
  <c r="C71" i="6"/>
  <c r="D71" i="6" s="1"/>
  <c r="D70" i="6"/>
  <c r="I122" i="6"/>
  <c r="H122" i="6"/>
  <c r="G122" i="6"/>
  <c r="G97" i="6"/>
  <c r="I97" i="6"/>
  <c r="H97" i="6"/>
  <c r="G88" i="6"/>
  <c r="I88" i="6"/>
  <c r="H88" i="6"/>
  <c r="H105" i="6"/>
  <c r="G105" i="6"/>
  <c r="I105" i="6"/>
  <c r="D5" i="6"/>
  <c r="C6" i="6"/>
  <c r="D6" i="6" s="1"/>
  <c r="D15" i="6"/>
  <c r="C16" i="6"/>
  <c r="D16" i="6" s="1"/>
  <c r="D20" i="6"/>
  <c r="C21" i="6"/>
  <c r="D21" i="6" s="1"/>
  <c r="I5" i="6" l="1"/>
  <c r="H5" i="6"/>
  <c r="G5" i="6"/>
  <c r="I121" i="6"/>
  <c r="H121" i="6"/>
  <c r="G121" i="6"/>
  <c r="D55" i="6"/>
  <c r="C56" i="6"/>
  <c r="D56" i="6" s="1"/>
  <c r="D60" i="6"/>
  <c r="C61" i="6"/>
  <c r="D61" i="6" s="1"/>
  <c r="H65" i="6"/>
  <c r="G65" i="6"/>
  <c r="I65" i="6"/>
  <c r="I9" i="6"/>
  <c r="H9" i="6"/>
  <c r="G9" i="6"/>
  <c r="G21" i="6"/>
  <c r="H21" i="6"/>
  <c r="I21" i="6"/>
  <c r="I120" i="6"/>
  <c r="H120" i="6"/>
  <c r="G120" i="6"/>
  <c r="H54" i="6"/>
  <c r="G54" i="6"/>
  <c r="I54" i="6"/>
  <c r="D100" i="6"/>
  <c r="C101" i="6"/>
  <c r="D101" i="6" s="1"/>
  <c r="G59" i="6"/>
  <c r="I59" i="6"/>
  <c r="H59" i="6"/>
  <c r="H66" i="6"/>
  <c r="G66" i="6"/>
  <c r="I66" i="6"/>
  <c r="G20" i="6"/>
  <c r="H20" i="6"/>
  <c r="I20" i="6"/>
  <c r="I85" i="6"/>
  <c r="H85" i="6"/>
  <c r="G85" i="6"/>
  <c r="G99" i="6"/>
  <c r="I99" i="6"/>
  <c r="H99" i="6"/>
  <c r="G16" i="6"/>
  <c r="I16" i="6"/>
  <c r="H16" i="6"/>
  <c r="I70" i="6"/>
  <c r="H70" i="6"/>
  <c r="G70" i="6"/>
  <c r="G86" i="6"/>
  <c r="I86" i="6"/>
  <c r="H86" i="6"/>
  <c r="H94" i="6"/>
  <c r="G94" i="6"/>
  <c r="I94" i="6"/>
  <c r="G89" i="6"/>
  <c r="I89" i="6"/>
  <c r="H89" i="6"/>
  <c r="I81" i="6"/>
  <c r="H81" i="6"/>
  <c r="G81" i="6"/>
  <c r="D130" i="6"/>
  <c r="C131" i="6"/>
  <c r="D131" i="6" s="1"/>
  <c r="D95" i="6"/>
  <c r="C96" i="6"/>
  <c r="D96" i="6" s="1"/>
  <c r="G15" i="6"/>
  <c r="H15" i="6"/>
  <c r="I15" i="6"/>
  <c r="I71" i="6"/>
  <c r="H71" i="6"/>
  <c r="G71" i="6"/>
  <c r="I45" i="6"/>
  <c r="H45" i="6"/>
  <c r="G45" i="6"/>
  <c r="I80" i="6"/>
  <c r="H80" i="6"/>
  <c r="G80" i="6"/>
  <c r="G129" i="6"/>
  <c r="I129" i="6"/>
  <c r="H129" i="6"/>
  <c r="D90" i="6"/>
  <c r="C91" i="6"/>
  <c r="D91" i="6" s="1"/>
  <c r="I6" i="6"/>
  <c r="H6" i="6"/>
  <c r="G6" i="6"/>
  <c r="D10" i="6"/>
  <c r="C11" i="6"/>
  <c r="D11" i="6" s="1"/>
  <c r="I41" i="6"/>
  <c r="H41" i="6"/>
  <c r="G41" i="6"/>
  <c r="I46" i="6"/>
  <c r="H46" i="6"/>
  <c r="G46" i="6"/>
  <c r="H136" i="6"/>
  <c r="G136" i="6"/>
  <c r="I136" i="6"/>
  <c r="I40" i="6"/>
  <c r="H40" i="6"/>
  <c r="G40" i="6"/>
  <c r="I125" i="6"/>
  <c r="H125" i="6"/>
  <c r="G125" i="6"/>
  <c r="D50" i="6"/>
  <c r="C51" i="6"/>
  <c r="D51" i="6" s="1"/>
  <c r="H135" i="6"/>
  <c r="G135" i="6"/>
  <c r="I135" i="6"/>
  <c r="I126" i="6"/>
  <c r="H126" i="6"/>
  <c r="G126" i="6"/>
  <c r="G49" i="6"/>
  <c r="I49" i="6"/>
  <c r="H49" i="6"/>
  <c r="G50" i="6" l="1"/>
  <c r="I50" i="6"/>
  <c r="H50" i="6"/>
  <c r="I11" i="6"/>
  <c r="H11" i="6"/>
  <c r="G11" i="6"/>
  <c r="I10" i="6"/>
  <c r="H10" i="6"/>
  <c r="G10" i="6"/>
  <c r="G131" i="6"/>
  <c r="I131" i="6"/>
  <c r="H131" i="6"/>
  <c r="H56" i="6"/>
  <c r="G56" i="6"/>
  <c r="I56" i="6"/>
  <c r="H96" i="6"/>
  <c r="G96" i="6"/>
  <c r="I96" i="6"/>
  <c r="H95" i="6"/>
  <c r="G95" i="6"/>
  <c r="I95" i="6"/>
  <c r="G60" i="6"/>
  <c r="I60" i="6"/>
  <c r="H60" i="6"/>
  <c r="G130" i="6"/>
  <c r="I130" i="6"/>
  <c r="H130" i="6"/>
  <c r="H55" i="6"/>
  <c r="G55" i="6"/>
  <c r="I55" i="6"/>
  <c r="G91" i="6"/>
  <c r="I91" i="6"/>
  <c r="H91" i="6"/>
  <c r="G90" i="6"/>
  <c r="I90" i="6"/>
  <c r="H90" i="6"/>
  <c r="G101" i="6"/>
  <c r="I101" i="6"/>
  <c r="H101" i="6"/>
  <c r="G51" i="6"/>
  <c r="I51" i="6"/>
  <c r="H51" i="6"/>
  <c r="G100" i="6"/>
  <c r="I100" i="6"/>
  <c r="H100" i="6"/>
  <c r="G61" i="6"/>
  <c r="I61" i="6"/>
  <c r="H61" i="6"/>
  <c r="G137" i="6" l="1"/>
  <c r="H137" i="6"/>
  <c r="I137" i="6"/>
  <c r="G138" i="6" l="1"/>
</calcChain>
</file>

<file path=xl/sharedStrings.xml><?xml version="1.0" encoding="utf-8"?>
<sst xmlns="http://schemas.openxmlformats.org/spreadsheetml/2006/main" count="344" uniqueCount="168">
  <si>
    <t>SheetName</t>
  </si>
  <si>
    <t>---</t>
  </si>
  <si>
    <t>Module</t>
  </si>
  <si>
    <t>Submodule</t>
  </si>
  <si>
    <t>pivotEctsPerType</t>
  </si>
  <si>
    <t>UnitCode</t>
  </si>
  <si>
    <t>UnitSubject</t>
  </si>
  <si>
    <t>UnitName</t>
  </si>
  <si>
    <t>SectionCode</t>
  </si>
  <si>
    <t>SectionName</t>
  </si>
  <si>
    <t>SectionECTS</t>
  </si>
  <si>
    <t>SectionHours</t>
  </si>
  <si>
    <t>4.2 SSI – Self- Sovereign Identity</t>
  </si>
  <si>
    <t>GroupCode</t>
  </si>
  <si>
    <t>GroupName</t>
  </si>
  <si>
    <t>MG</t>
  </si>
  <si>
    <t>Management</t>
  </si>
  <si>
    <t>TE</t>
  </si>
  <si>
    <t>IT</t>
  </si>
  <si>
    <t>ST</t>
  </si>
  <si>
    <t>OT</t>
  </si>
  <si>
    <t>ImportanceCode</t>
  </si>
  <si>
    <t>ImportanceName</t>
  </si>
  <si>
    <t>M</t>
  </si>
  <si>
    <t>R</t>
  </si>
  <si>
    <t>Relevant</t>
  </si>
  <si>
    <t>O</t>
  </si>
  <si>
    <t>Optional</t>
  </si>
  <si>
    <t>MandatoryECTS</t>
  </si>
  <si>
    <t>RelevantECTS</t>
  </si>
  <si>
    <t>OptionalECTS</t>
  </si>
  <si>
    <t>1.1</t>
  </si>
  <si>
    <t>1.2</t>
  </si>
  <si>
    <t>2.1</t>
  </si>
  <si>
    <t>2.2</t>
  </si>
  <si>
    <t>2.3</t>
  </si>
  <si>
    <t>2.4</t>
  </si>
  <si>
    <t>2.5</t>
  </si>
  <si>
    <t>3.1</t>
  </si>
  <si>
    <t>3.2</t>
  </si>
  <si>
    <t>3.3</t>
  </si>
  <si>
    <t>4.1</t>
  </si>
  <si>
    <t>4.2</t>
  </si>
  <si>
    <t>4.3</t>
  </si>
  <si>
    <t>5.1</t>
  </si>
  <si>
    <t>5.2</t>
  </si>
  <si>
    <t>5.3</t>
  </si>
  <si>
    <t>5.4</t>
  </si>
  <si>
    <t>6.1</t>
  </si>
  <si>
    <t>6.2</t>
  </si>
  <si>
    <t>6.3</t>
  </si>
  <si>
    <t>6.4</t>
  </si>
  <si>
    <t>6.5</t>
  </si>
  <si>
    <t>7.1</t>
  </si>
  <si>
    <t>7.2</t>
  </si>
  <si>
    <t>7.3</t>
  </si>
  <si>
    <t>7.4</t>
  </si>
  <si>
    <t>7.5</t>
  </si>
  <si>
    <t>Validation (= 0):</t>
  </si>
  <si>
    <t>Pivot Table how many ECTS are mandatory, relevant, optional for each group of trainees</t>
  </si>
  <si>
    <t>Soma de MandatoryECTS</t>
  </si>
  <si>
    <t>Soma de RelevantECTS</t>
  </si>
  <si>
    <t>Soma de OptionalECTS</t>
  </si>
  <si>
    <t>Total</t>
  </si>
  <si>
    <t>QuestionHelpText</t>
  </si>
  <si>
    <t>AnswerThatActivatesTheAction</t>
  </si>
  <si>
    <t>ActionChangeImportance</t>
  </si>
  <si>
    <t>NewImportance</t>
  </si>
  <si>
    <t>UnitAffected</t>
  </si>
  <si>
    <t>FIXME not yet created</t>
  </si>
  <si>
    <t>Management, Teacher, IT, Student, Other</t>
  </si>
  <si>
    <t/>
  </si>
  <si>
    <t>Grand Total</t>
  </si>
  <si>
    <t>Inhalte</t>
  </si>
  <si>
    <t>Gruppen</t>
  </si>
  <si>
    <t>Ziele</t>
  </si>
  <si>
    <t>Fragen</t>
  </si>
  <si>
    <t xml:space="preserve">Ziel </t>
  </si>
  <si>
    <t>Nutzung</t>
  </si>
  <si>
    <t>Version</t>
  </si>
  <si>
    <t>Implementation:</t>
  </si>
  <si>
    <t>Fehlendes</t>
  </si>
  <si>
    <t>Kompatibilität:</t>
  </si>
  <si>
    <t>Öffentliche Lizenz</t>
  </si>
  <si>
    <r>
      <rPr>
        <sz val="12"/>
        <color rgb="FF333333"/>
        <rFont val="&quot;Source Sans Pro&quot;, sans-serif"/>
      </rPr>
      <t xml:space="preserve">Dieses Dokiument © 2022 der TRUE Konsortiumspartner steht unter der Lizenz Attribution-NonCommercial-NoDerivatives 4.0 International zur Verfügung. Um eine Kopie dieser Lizenz zu sehen, besuchen Sie die folgende Seite: </t>
    </r>
    <r>
      <rPr>
        <u/>
        <sz val="12"/>
        <color rgb="FF333333"/>
        <rFont val="&quot;Source Sans Pro&quot;, sans-serif"/>
      </rPr>
      <t>http://creativecommons.org/licenses/by-nc-nd/4.0/</t>
    </r>
  </si>
  <si>
    <t>Größe</t>
  </si>
  <si>
    <t>7 Zeilen</t>
  </si>
  <si>
    <t>28 Zeilen</t>
  </si>
  <si>
    <t>5 Zeilen</t>
  </si>
  <si>
    <t>3 Zeilen</t>
  </si>
  <si>
    <t>140 Zeilen</t>
  </si>
  <si>
    <t>8 Zeilen</t>
  </si>
  <si>
    <t>Beschreibung</t>
  </si>
  <si>
    <t>Dieses Blatt</t>
  </si>
  <si>
    <t>Lehrkräfte</t>
  </si>
  <si>
    <t>Studierende</t>
  </si>
  <si>
    <t>Andere</t>
  </si>
  <si>
    <t>Pflichtinhalt</t>
  </si>
  <si>
    <t>Die 7 Lektionen, inclusive Code, Name,Thema, ECTS, Stunden</t>
  </si>
  <si>
    <t>LektionsCode</t>
  </si>
  <si>
    <t>Thema der Lektion</t>
  </si>
  <si>
    <t>Die Kapitel jeder Lektion inklusive Code, Name, Thema, ECTS, Stunden</t>
  </si>
  <si>
    <t>Nutzergruppen (Zielgruppe)</t>
  </si>
  <si>
    <t xml:space="preserve">Relevanzstufen </t>
  </si>
  <si>
    <t>Relevanz</t>
  </si>
  <si>
    <t xml:space="preserve">Relevanz jedes Kapitels einer Lektion in Bezug auf die Nutzergruppe </t>
  </si>
  <si>
    <t>Anzahl der ECTS (Stunden) in Bezug auf Relevanz und Gruppe</t>
  </si>
  <si>
    <t>Änderungen an der voreingestellten Relevanzstufe auf der Grundlage der vom Benutzer im Fragebogen gegebenen Antworten</t>
  </si>
  <si>
    <t xml:space="preserve">Ein Selbstbewertungstool, das es Benutzern auf der Grundlage eines Fragebogens ermöglicht, festzustellen, welche Lektionen und Kapitel des gesamten Trainingskurses als obligatorisch, relevant oder optional eingestuft werden. Die Selbsteinschätzung besteht darin, zu ermitteln, zu welcher der 5 Nutzergruppen ein Teilnehmender gehört (Management, Lehrer, IT, Studierende, Sonstige), wodurch alle Abschnitte jeder Lektion automatisch entweder als obligatorisch, relevant oder optional eingestuft werden. Danach beantworten Interessierte eine Reihe von Fragen, die je nach den Ja/Nein-Antworten die Klassifizierung einiger Lektionen ändern, um das Endergebnis besser auf die Interessen und Vorkenntnisse des Nutzers abzustimmen.
</t>
  </si>
  <si>
    <t>Auf den Blättern dieses Dokuments kann nur der blaue Text geändert werden, der schwarze Text enthält Formeln oder Text, der nicht geändert werden soll.</t>
  </si>
  <si>
    <t>Hilfetexte für Fragen im Blatt "Frage" wurden noch nicht erstellt (sie helfen dem Benutzer zu verstehen, was die Konsequenzen einer Ja/Nein-Antwort sind); das Blatt "Ziel" entspricht der Granularität eines "Kapitels", während das Blatt "Frage" der Granularität einer "Lektion" entspricht; vielleicht sollte es auch eine Vorab-Zuordnung jeder "Lektion" als obligatorisch / relevant / fakultativ je nach Art des Benutzers (Management, Lehrer, IT, Student, Sonstige) geben und die Antwort auf die "Frage" ändert nur diese vordefinierte Zuordnung</t>
  </si>
  <si>
    <t>Eine einfache Webschnittstelle zur Beantwortung der Fragen kann automatisch aus dieser Tabelle generiert werden, und das Ergebnis der Selbstbewertung kann anhand der Inhalte dieser Tabelle und der vom Benutzer gegebenen Antworten erstellt werden.</t>
  </si>
  <si>
    <t>Die Formeln sind kompatibel mit Microsoft Excel, Google Docs und LibreOffice</t>
  </si>
  <si>
    <t>Name der Laktion</t>
  </si>
  <si>
    <t>ECTS der Lektion</t>
  </si>
  <si>
    <t>Stunden der Lektion</t>
  </si>
  <si>
    <t>Einführung / Geschichte</t>
  </si>
  <si>
    <t>Einführung in Blockchain</t>
  </si>
  <si>
    <t>Arten von Blockchains</t>
  </si>
  <si>
    <t>Wallets und Schlüsselmanagement</t>
  </si>
  <si>
    <t>Arten, Sicherheitsmodelle, Konsensmechanismen, Smart Contracts</t>
  </si>
  <si>
    <t>PKI, Software-/Hardware-Wallets</t>
  </si>
  <si>
    <t>Überlegungen zum Datenschutz</t>
  </si>
  <si>
    <t>Datenschutz, Self Sovereign Identity (dezentralisierte Identität)</t>
  </si>
  <si>
    <t>Anwendungsbeispiele</t>
  </si>
  <si>
    <t>Kryptowährungen, Gesundheitswesen, Öffentlicher Sektor, andere Bereiche</t>
  </si>
  <si>
    <t>Blockchain im Bildungswesen</t>
  </si>
  <si>
    <t>Anwendungen im Bildungswesen</t>
  </si>
  <si>
    <t>Potenziale und Einschränkungen</t>
  </si>
  <si>
    <t>Auswirkungen auf die Umwelt, Wartungsfrendlichkeit, Skalierbarkeit, Regulierung, Komplexität, Interoperabilität</t>
  </si>
  <si>
    <t>FrageCode</t>
  </si>
  <si>
    <t>FrageText</t>
  </si>
  <si>
    <t>In welchem Zusammenhang interessieren Sie sich für Blockchain?</t>
  </si>
  <si>
    <t>Wissen Sie, was eine Blockchain ist?</t>
  </si>
  <si>
    <t xml:space="preserve">Verstehen Sie, wie Blockchains funktionieren? </t>
  </si>
  <si>
    <t xml:space="preserve">Beabsichtigen Sie, Blockchain-basierte Systeme zu nutzen? </t>
  </si>
  <si>
    <t xml:space="preserve">Machen sie sich Sorgen bzgl. des Datenschutzes? </t>
  </si>
  <si>
    <t xml:space="preserve">Möchten Sie verstehen, wie Datenschutz in einer Blockchain sichergestellt werden kann? </t>
  </si>
  <si>
    <t xml:space="preserve">Interessiert Sie die Nutzung von Blockchains in Bereichen außerhalb des Bildungswesens? </t>
  </si>
  <si>
    <t xml:space="preserve">Werden Sie an Projekten zur Implementierung von Blockchains mitarbeiten? </t>
  </si>
  <si>
    <t>Nein</t>
  </si>
  <si>
    <t>Ja</t>
  </si>
  <si>
    <t>1.1 Hintergrund und Geschichte der Blockchain</t>
  </si>
  <si>
    <t>1.2 Blockchain-Architekturen</t>
  </si>
  <si>
    <t>2.1 Öffentliche vs private Blockchain</t>
  </si>
  <si>
    <t>2.2 erlaubnispflichtige vs erlaubnisfreie Blockchains</t>
  </si>
  <si>
    <t>2.3 Consortial-/Hybrid-Blockchains</t>
  </si>
  <si>
    <t>2.4. Sicherheitsmodelle (2.4.1 Konsensalgorithmen)</t>
  </si>
  <si>
    <t>2.5 Smart Contracts</t>
  </si>
  <si>
    <t>3.1 Private und öffentliche Schlüsselinfrastruktur</t>
  </si>
  <si>
    <t>3.2 Software- und Hardware-Wallets</t>
  </si>
  <si>
    <t>3.3 Praktische Beispiele</t>
  </si>
  <si>
    <t>4.1 Datenschutz Faustregeln</t>
  </si>
  <si>
    <t>4.3 Datenschutzfreundliche Blockchain-Anwendungen</t>
  </si>
  <si>
    <t>5.1 Kryptowährungen</t>
  </si>
  <si>
    <t>5.2 Gesundheitswesen</t>
  </si>
  <si>
    <t>5.3 Öffentlicher Sektor</t>
  </si>
  <si>
    <t>5.4 Andere Bereiche</t>
  </si>
  <si>
    <t xml:space="preserve">6.1 Überprüfung von Zertifikaten / Abschlüssen </t>
  </si>
  <si>
    <t xml:space="preserve">6.2 Bewertungen und Prüfung von Studierenden </t>
  </si>
  <si>
    <t>6.3 Datenmanagement</t>
  </si>
  <si>
    <t>6.4. Zulassungen</t>
  </si>
  <si>
    <t>6.5 Finanzen</t>
  </si>
  <si>
    <t>7.1 Umweltaspekte</t>
  </si>
  <si>
    <t>7.2 Wartungsfreundlichkeit</t>
  </si>
  <si>
    <t>7.3 Regulatorische Fragen</t>
  </si>
  <si>
    <t>7.4 Komplexität</t>
  </si>
  <si>
    <t>7.5 Interoperabilität uns Skalierbarkeit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</si>
</sst>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2"/>
      <color theme="1"/>
      <name val="Arial"/>
    </font>
    <font>
      <b/>
      <sz val="12"/>
      <color theme="1"/>
      <name val="Calibri"/>
    </font>
    <font>
      <sz val="12"/>
      <color theme="1"/>
      <name val="Calibri"/>
    </font>
    <font>
      <sz val="12"/>
      <color theme="1"/>
      <name val="Calibri"/>
    </font>
    <font>
      <u/>
      <sz val="12"/>
      <color theme="10"/>
      <name val="Arial"/>
    </font>
    <font>
      <b/>
      <sz val="16"/>
      <color theme="1"/>
      <name val="Calibri"/>
    </font>
    <font>
      <b/>
      <sz val="16"/>
      <color rgb="FFFF0000"/>
      <name val="Calibri"/>
    </font>
    <font>
      <sz val="12"/>
      <color rgb="FF0070C0"/>
      <name val="Calibri"/>
    </font>
    <font>
      <sz val="12"/>
      <color rgb="FFFF0000"/>
      <name val="Calibri"/>
    </font>
    <font>
      <sz val="12"/>
      <color rgb="FF333333"/>
      <name val="&quot;Source Sans Pro&quot;, sans-serif"/>
    </font>
    <font>
      <u/>
      <sz val="12"/>
      <color rgb="FF333333"/>
      <name val="&quot;Source Sans Pro&quot;, sans-serif"/>
    </font>
  </fonts>
  <fills count="3">
    <fill>
      <patternFill patternType="none"/>
    </fill>
    <fill>
      <patternFill patternType="gray125"/>
    </fill>
    <fill>
      <patternFill patternType="solid">
        <fgColor rgb="FFFFFFFF"/>
        <bgColor rgb="FFFFFFFF"/>
      </patternFill>
    </fill>
  </fills>
  <borders count="21">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right style="thin">
        <color rgb="FFABABAB"/>
      </right>
      <top style="thin">
        <color rgb="FFABABAB"/>
      </top>
      <bottom/>
      <diagonal/>
    </border>
    <border>
      <left style="thin">
        <color rgb="FFABABAB"/>
      </left>
      <right/>
      <top/>
      <bottom/>
      <diagonal/>
    </border>
    <border>
      <left/>
      <right style="thin">
        <color rgb="FFABABAB"/>
      </right>
      <top/>
      <bottom/>
      <diagonal/>
    </border>
    <border>
      <left style="thin">
        <color rgb="FFABABAB"/>
      </left>
      <right/>
      <top style="thin">
        <color rgb="FFABABAB"/>
      </top>
      <bottom style="thin">
        <color rgb="FFABABAB"/>
      </bottom>
      <diagonal/>
    </border>
    <border>
      <left/>
      <right/>
      <top style="thin">
        <color rgb="FFABABAB"/>
      </top>
      <bottom style="thin">
        <color rgb="FFABABAB"/>
      </bottom>
      <diagonal/>
    </border>
    <border>
      <left/>
      <right style="thin">
        <color rgb="FFABABAB"/>
      </right>
      <top style="thin">
        <color rgb="FFABABAB"/>
      </top>
      <bottom style="thin">
        <color rgb="FFABABAB"/>
      </bottom>
      <diagonal/>
    </border>
  </borders>
  <cellStyleXfs count="1">
    <xf numFmtId="0" fontId="0" fillId="0" borderId="0"/>
  </cellStyleXfs>
  <cellXfs count="51">
    <xf numFmtId="0" fontId="0" fillId="0" borderId="0" xfId="0" applyFont="1" applyAlignment="1"/>
    <xf numFmtId="0" fontId="1" fillId="0" borderId="0" xfId="0" applyFont="1"/>
    <xf numFmtId="0" fontId="2" fillId="0" borderId="0" xfId="0" applyFont="1"/>
    <xf numFmtId="0" fontId="3" fillId="0" borderId="0" xfId="0" quotePrefix="1" applyFont="1"/>
    <xf numFmtId="0" fontId="4" fillId="0" borderId="0" xfId="0" applyFont="1"/>
    <xf numFmtId="0" fontId="5" fillId="0" borderId="0" xfId="0" applyFont="1" applyAlignment="1">
      <alignment vertical="top" wrapText="1"/>
    </xf>
    <xf numFmtId="0" fontId="6" fillId="0" borderId="0" xfId="0" applyFont="1" applyAlignment="1">
      <alignment vertical="top" wrapText="1"/>
    </xf>
    <xf numFmtId="0" fontId="5" fillId="0" borderId="0" xfId="0" applyFont="1" applyAlignment="1"/>
    <xf numFmtId="0" fontId="7" fillId="0" borderId="0" xfId="0" applyFont="1"/>
    <xf numFmtId="2" fontId="1" fillId="0" borderId="0" xfId="0" applyNumberFormat="1" applyFont="1"/>
    <xf numFmtId="49" fontId="3" fillId="0" borderId="0" xfId="0" applyNumberFormat="1" applyFont="1" applyAlignment="1">
      <alignment horizontal="center"/>
    </xf>
    <xf numFmtId="2" fontId="3" fillId="0" borderId="0" xfId="0" applyNumberFormat="1" applyFont="1"/>
    <xf numFmtId="0" fontId="3" fillId="0" borderId="1" xfId="0" applyFont="1" applyBorder="1"/>
    <xf numFmtId="0" fontId="3" fillId="0" borderId="2" xfId="0" applyFont="1" applyBorder="1"/>
    <xf numFmtId="49" fontId="7" fillId="0" borderId="2" xfId="0" applyNumberFormat="1" applyFont="1" applyBorder="1" applyAlignment="1">
      <alignment horizontal="center"/>
    </xf>
    <xf numFmtId="0" fontId="7" fillId="0" borderId="2" xfId="0" applyFont="1" applyBorder="1"/>
    <xf numFmtId="0" fontId="3" fillId="0" borderId="3" xfId="0" applyFont="1" applyBorder="1"/>
    <xf numFmtId="0" fontId="3" fillId="0" borderId="4" xfId="0" applyFont="1" applyBorder="1"/>
    <xf numFmtId="0" fontId="3" fillId="0" borderId="0" xfId="0" applyFont="1"/>
    <xf numFmtId="0" fontId="3" fillId="0" borderId="5" xfId="0" applyFont="1" applyBorder="1"/>
    <xf numFmtId="0" fontId="3" fillId="0" borderId="6" xfId="0" applyFont="1" applyBorder="1"/>
    <xf numFmtId="0" fontId="3" fillId="0" borderId="7" xfId="0" applyFont="1" applyBorder="1"/>
    <xf numFmtId="49" fontId="3" fillId="0" borderId="7" xfId="0" applyNumberFormat="1" applyFont="1" applyBorder="1" applyAlignment="1">
      <alignment horizontal="center"/>
    </xf>
    <xf numFmtId="0" fontId="7" fillId="0" borderId="7" xfId="0" applyFont="1" applyBorder="1"/>
    <xf numFmtId="0" fontId="3" fillId="0" borderId="8" xfId="0" applyFont="1" applyBorder="1"/>
    <xf numFmtId="0" fontId="1" fillId="0" borderId="9" xfId="0" applyFont="1" applyBorder="1"/>
    <xf numFmtId="2" fontId="1" fillId="0" borderId="10" xfId="0" applyNumberFormat="1" applyFont="1" applyBorder="1"/>
    <xf numFmtId="0" fontId="1" fillId="0" borderId="0" xfId="0" applyFont="1" applyAlignment="1">
      <alignment horizontal="right"/>
    </xf>
    <xf numFmtId="0" fontId="8" fillId="0" borderId="0" xfId="0" applyFont="1"/>
    <xf numFmtId="0" fontId="3" fillId="0" borderId="0" xfId="0" quotePrefix="1" applyFont="1" applyAlignment="1">
      <alignment horizontal="center"/>
    </xf>
    <xf numFmtId="0" fontId="7" fillId="0" borderId="0" xfId="0" applyFont="1" applyAlignment="1">
      <alignment horizontal="center"/>
    </xf>
    <xf numFmtId="0" fontId="0" fillId="0" borderId="11" xfId="0" applyFont="1" applyBorder="1" applyAlignment="1"/>
    <xf numFmtId="0" fontId="0" fillId="0" borderId="11" xfId="0" pivotButton="1" applyFont="1" applyBorder="1" applyAlignment="1"/>
    <xf numFmtId="0" fontId="0" fillId="0" borderId="12" xfId="0" applyFont="1" applyBorder="1" applyAlignment="1"/>
    <xf numFmtId="0" fontId="0" fillId="0" borderId="13" xfId="0" applyFont="1" applyBorder="1" applyAlignment="1"/>
    <xf numFmtId="0" fontId="0" fillId="0" borderId="14" xfId="0" applyFont="1" applyBorder="1" applyAlignment="1"/>
    <xf numFmtId="0" fontId="0" fillId="0" borderId="15" xfId="0" applyFont="1" applyBorder="1" applyAlignment="1"/>
    <xf numFmtId="0" fontId="0" fillId="0" borderId="11" xfId="0" applyNumberFormat="1" applyFont="1" applyBorder="1" applyAlignment="1"/>
    <xf numFmtId="0" fontId="0" fillId="0" borderId="14" xfId="0" applyNumberFormat="1" applyFont="1" applyBorder="1" applyAlignment="1"/>
    <xf numFmtId="0" fontId="0" fillId="0" borderId="15" xfId="0" applyNumberFormat="1" applyFont="1" applyBorder="1" applyAlignment="1"/>
    <xf numFmtId="0" fontId="0" fillId="0" borderId="16" xfId="0" applyFont="1" applyBorder="1" applyAlignment="1"/>
    <xf numFmtId="0" fontId="0" fillId="0" borderId="16" xfId="0" applyNumberFormat="1" applyFont="1" applyBorder="1" applyAlignment="1"/>
    <xf numFmtId="0" fontId="0" fillId="0" borderId="0" xfId="0" applyNumberFormat="1" applyFont="1" applyAlignment="1"/>
    <xf numFmtId="0" fontId="0" fillId="0" borderId="17" xfId="0" applyNumberFormat="1" applyFont="1" applyBorder="1" applyAlignment="1"/>
    <xf numFmtId="0" fontId="0" fillId="0" borderId="18" xfId="0" applyFont="1" applyBorder="1" applyAlignment="1"/>
    <xf numFmtId="0" fontId="0" fillId="0" borderId="18" xfId="0" applyNumberFormat="1" applyFont="1" applyBorder="1" applyAlignment="1"/>
    <xf numFmtId="0" fontId="0" fillId="0" borderId="19" xfId="0" applyNumberFormat="1" applyFont="1" applyBorder="1" applyAlignment="1"/>
    <xf numFmtId="0" fontId="0" fillId="0" borderId="20" xfId="0" applyNumberFormat="1" applyFont="1" applyBorder="1" applyAlignment="1"/>
    <xf numFmtId="0" fontId="10" fillId="2" borderId="0" xfId="0" applyFont="1" applyFill="1" applyAlignment="1">
      <alignment wrapText="1"/>
    </xf>
    <xf numFmtId="0" fontId="2" fillId="0" borderId="0" xfId="0" applyFont="1" applyAlignment="1">
      <alignment vertical="top" wrapText="1"/>
    </xf>
    <xf numFmtId="0" fontId="2"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18</xdr:row>
      <xdr:rowOff>0</xdr:rowOff>
    </xdr:from>
    <xdr:ext cx="1924050" cy="6762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Heidi Schall" refreshedDate="44795.763702662036" refreshedVersion="8" recordCount="135" xr:uid="{00000000-000A-0000-FFFF-FFFF00000000}">
  <cacheSource type="worksheet">
    <worksheetSource ref="B1:I136" sheet="Goal"/>
  </cacheSource>
  <cacheFields count="8">
    <cacheField name="GroupName" numFmtId="0">
      <sharedItems count="8">
        <s v="Management"/>
        <s v="Lehrkräfte"/>
        <s v="IT"/>
        <s v="Studierende"/>
        <s v="Andere"/>
        <s v="Other" u="1"/>
        <s v="Student" u="1"/>
        <s v="Teacher" u="1"/>
      </sharedItems>
    </cacheField>
    <cacheField name="SectionCode" numFmtId="49">
      <sharedItems/>
    </cacheField>
    <cacheField name="SectionName" numFmtId="0">
      <sharedItems/>
    </cacheField>
    <cacheField name="ImportanceCode" numFmtId="0">
      <sharedItems/>
    </cacheField>
    <cacheField name="ImportanceName" numFmtId="0">
      <sharedItems/>
    </cacheField>
    <cacheField name="MandatoryECTS" numFmtId="2">
      <sharedItems containsSemiMixedTypes="0" containsString="0" containsNumber="1" minValue="0" maxValue="0.2"/>
    </cacheField>
    <cacheField name="RelevantECTS" numFmtId="2">
      <sharedItems containsSemiMixedTypes="0" containsString="0" containsNumber="1" minValue="0" maxValue="0.2"/>
    </cacheField>
    <cacheField name="OptionalECTS" numFmtId="2">
      <sharedItems containsSemiMixedTypes="0" containsString="0" containsNumber="1" minValue="0" maxValue="0.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5">
  <r>
    <x v="0"/>
    <s v="1.1"/>
    <s v="1.1 Hintergrund und Geschichte der Blockchain"/>
    <s v="R"/>
    <s v="Relevant"/>
    <n v="0"/>
    <n v="0.15"/>
    <n v="0"/>
  </r>
  <r>
    <x v="1"/>
    <s v="1.1"/>
    <s v="1.1 Hintergrund und Geschichte der Blockchain"/>
    <s v="R"/>
    <s v="Relevant"/>
    <n v="0"/>
    <n v="0.15"/>
    <n v="0"/>
  </r>
  <r>
    <x v="2"/>
    <s v="1.1"/>
    <s v="1.1 Hintergrund und Geschichte der Blockchain"/>
    <s v="R"/>
    <s v="Relevant"/>
    <n v="0"/>
    <n v="0.15"/>
    <n v="0"/>
  </r>
  <r>
    <x v="3"/>
    <s v="1.1"/>
    <s v="1.1 Hintergrund und Geschichte der Blockchain"/>
    <s v="R"/>
    <s v="Relevant"/>
    <n v="0"/>
    <n v="0.15"/>
    <n v="0"/>
  </r>
  <r>
    <x v="4"/>
    <s v="1.1"/>
    <s v="1.1 Hintergrund und Geschichte der Blockchain"/>
    <s v="R"/>
    <s v="Relevant"/>
    <n v="0"/>
    <n v="0.15"/>
    <n v="0"/>
  </r>
  <r>
    <x v="0"/>
    <s v="1.2"/>
    <s v="1.2 Blockchain-Architekturen"/>
    <s v="R"/>
    <s v="Relevant"/>
    <n v="0"/>
    <n v="0.15"/>
    <n v="0"/>
  </r>
  <r>
    <x v="1"/>
    <s v="1.2"/>
    <s v="1.2 Blockchain-Architekturen"/>
    <s v="R"/>
    <s v="Relevant"/>
    <n v="0"/>
    <n v="0.15"/>
    <n v="0"/>
  </r>
  <r>
    <x v="2"/>
    <s v="1.2"/>
    <s v="1.2 Blockchain-Architekturen"/>
    <s v="R"/>
    <s v="Relevant"/>
    <n v="0"/>
    <n v="0.15"/>
    <n v="0"/>
  </r>
  <r>
    <x v="3"/>
    <s v="1.2"/>
    <s v="1.2 Blockchain-Architekturen"/>
    <s v="R"/>
    <s v="Relevant"/>
    <n v="0"/>
    <n v="0.15"/>
    <n v="0"/>
  </r>
  <r>
    <x v="4"/>
    <s v="1.2"/>
    <s v="1.2 Blockchain-Architekturen"/>
    <s v="R"/>
    <s v="Relevant"/>
    <n v="0"/>
    <n v="0.15"/>
    <n v="0"/>
  </r>
  <r>
    <x v="0"/>
    <s v="2.1"/>
    <s v="2.1 Öffentliche vs private Blockchain"/>
    <s v="R"/>
    <s v="Relevant"/>
    <n v="0"/>
    <n v="0.08"/>
    <n v="0"/>
  </r>
  <r>
    <x v="1"/>
    <s v="2.1"/>
    <s v="2.1 Öffentliche vs private Blockchain"/>
    <s v="R"/>
    <s v="Relevant"/>
    <n v="0"/>
    <n v="0.08"/>
    <n v="0"/>
  </r>
  <r>
    <x v="2"/>
    <s v="2.1"/>
    <s v="2.1 Öffentliche vs private Blockchain"/>
    <s v="M"/>
    <s v="Pflichtinhalt"/>
    <n v="0.08"/>
    <n v="0"/>
    <n v="0"/>
  </r>
  <r>
    <x v="3"/>
    <s v="2.1"/>
    <s v="2.1 Öffentliche vs private Blockchain"/>
    <s v="O"/>
    <s v="Optional"/>
    <n v="0"/>
    <n v="0"/>
    <n v="0.08"/>
  </r>
  <r>
    <x v="4"/>
    <s v="2.1"/>
    <s v="2.1 Öffentliche vs private Blockchain"/>
    <s v="O"/>
    <s v="Optional"/>
    <n v="0"/>
    <n v="0"/>
    <n v="0.08"/>
  </r>
  <r>
    <x v="0"/>
    <s v="2.2"/>
    <s v="2.2 erlaubnispflichtige vs erlaubnisfreie Blockchains"/>
    <s v="R"/>
    <s v="Relevant"/>
    <n v="0"/>
    <n v="0.08"/>
    <n v="0"/>
  </r>
  <r>
    <x v="1"/>
    <s v="2.2"/>
    <s v="2.2 erlaubnispflichtige vs erlaubnisfreie Blockchains"/>
    <s v="R"/>
    <s v="Relevant"/>
    <n v="0"/>
    <n v="0.08"/>
    <n v="0"/>
  </r>
  <r>
    <x v="2"/>
    <s v="2.2"/>
    <s v="2.2 erlaubnispflichtige vs erlaubnisfreie Blockchains"/>
    <s v="M"/>
    <s v="Pflichtinhalt"/>
    <n v="0.08"/>
    <n v="0"/>
    <n v="0"/>
  </r>
  <r>
    <x v="3"/>
    <s v="2.2"/>
    <s v="2.2 erlaubnispflichtige vs erlaubnisfreie Blockchains"/>
    <s v="O"/>
    <s v="Optional"/>
    <n v="0"/>
    <n v="0"/>
    <n v="0.08"/>
  </r>
  <r>
    <x v="4"/>
    <s v="2.2"/>
    <s v="2.2 erlaubnispflichtige vs erlaubnisfreie Blockchains"/>
    <s v="O"/>
    <s v="Optional"/>
    <n v="0"/>
    <n v="0"/>
    <n v="0.08"/>
  </r>
  <r>
    <x v="0"/>
    <s v="2.3"/>
    <s v="2.3 Consortial-/Hybrid-Blockchains"/>
    <s v="R"/>
    <s v="Relevant"/>
    <n v="0"/>
    <n v="0.08"/>
    <n v="0"/>
  </r>
  <r>
    <x v="1"/>
    <s v="2.3"/>
    <s v="2.3 Consortial-/Hybrid-Blockchains"/>
    <s v="R"/>
    <s v="Relevant"/>
    <n v="0"/>
    <n v="0.08"/>
    <n v="0"/>
  </r>
  <r>
    <x v="2"/>
    <s v="2.3"/>
    <s v="2.3 Consortial-/Hybrid-Blockchains"/>
    <s v="M"/>
    <s v="Pflichtinhalt"/>
    <n v="0.08"/>
    <n v="0"/>
    <n v="0"/>
  </r>
  <r>
    <x v="3"/>
    <s v="2.3"/>
    <s v="2.3 Consortial-/Hybrid-Blockchains"/>
    <s v="O"/>
    <s v="Optional"/>
    <n v="0"/>
    <n v="0"/>
    <n v="0.08"/>
  </r>
  <r>
    <x v="4"/>
    <s v="2.3"/>
    <s v="2.3 Consortial-/Hybrid-Blockchains"/>
    <s v="O"/>
    <s v="Optional"/>
    <n v="0"/>
    <n v="0"/>
    <n v="0.08"/>
  </r>
  <r>
    <x v="0"/>
    <s v="2.4"/>
    <s v="2.4. Sicherheitsmodelle (2.4.1 Konsensalgorithmen)"/>
    <s v="O"/>
    <s v="Optional"/>
    <n v="0"/>
    <n v="0"/>
    <n v="0.08"/>
  </r>
  <r>
    <x v="1"/>
    <s v="2.4"/>
    <s v="2.4. Sicherheitsmodelle (2.4.1 Konsensalgorithmen)"/>
    <s v="O"/>
    <s v="Optional"/>
    <n v="0"/>
    <n v="0"/>
    <n v="0.08"/>
  </r>
  <r>
    <x v="2"/>
    <s v="2.4"/>
    <s v="2.4. Sicherheitsmodelle (2.4.1 Konsensalgorithmen)"/>
    <s v="M"/>
    <s v="Pflichtinhalt"/>
    <n v="0.08"/>
    <n v="0"/>
    <n v="0"/>
  </r>
  <r>
    <x v="3"/>
    <s v="2.4"/>
    <s v="2.4. Sicherheitsmodelle (2.4.1 Konsensalgorithmen)"/>
    <s v="R"/>
    <s v="Relevant"/>
    <n v="0"/>
    <n v="0.08"/>
    <n v="0"/>
  </r>
  <r>
    <x v="4"/>
    <s v="2.4"/>
    <s v="2.4. Sicherheitsmodelle (2.4.1 Konsensalgorithmen)"/>
    <s v="O"/>
    <s v="Optional"/>
    <n v="0"/>
    <n v="0"/>
    <n v="0.08"/>
  </r>
  <r>
    <x v="0"/>
    <s v="2.5"/>
    <s v="2.5 Smart Contracts"/>
    <s v="R"/>
    <s v="Relevant"/>
    <n v="0"/>
    <n v="0.08"/>
    <n v="0"/>
  </r>
  <r>
    <x v="1"/>
    <s v="2.5"/>
    <s v="2.5 Smart Contracts"/>
    <s v="R"/>
    <s v="Relevant"/>
    <n v="0"/>
    <n v="0.08"/>
    <n v="0"/>
  </r>
  <r>
    <x v="2"/>
    <s v="2.5"/>
    <s v="2.5 Smart Contracts"/>
    <s v="M"/>
    <s v="Pflichtinhalt"/>
    <n v="0.08"/>
    <n v="0"/>
    <n v="0"/>
  </r>
  <r>
    <x v="3"/>
    <s v="2.5"/>
    <s v="2.5 Smart Contracts"/>
    <s v="O"/>
    <s v="Optional"/>
    <n v="0"/>
    <n v="0"/>
    <n v="0.08"/>
  </r>
  <r>
    <x v="4"/>
    <s v="2.5"/>
    <s v="2.5 Smart Contracts"/>
    <s v="O"/>
    <s v="Optional"/>
    <n v="0"/>
    <n v="0"/>
    <n v="0.08"/>
  </r>
  <r>
    <x v="0"/>
    <s v="3.1"/>
    <s v="3.1 Private und öffentliche Schlüsselinfrastruktur"/>
    <s v="R"/>
    <s v="Relevant"/>
    <n v="0"/>
    <n v="9.9999999999999992E-2"/>
    <n v="0"/>
  </r>
  <r>
    <x v="1"/>
    <s v="3.1"/>
    <s v="3.1 Private und öffentliche Schlüsselinfrastruktur"/>
    <s v="M"/>
    <s v="Pflichtinhalt"/>
    <n v="9.9999999999999992E-2"/>
    <n v="0"/>
    <n v="0"/>
  </r>
  <r>
    <x v="2"/>
    <s v="3.1"/>
    <s v="3.1 Private und öffentliche Schlüsselinfrastruktur"/>
    <s v="M"/>
    <s v="Pflichtinhalt"/>
    <n v="9.9999999999999992E-2"/>
    <n v="0"/>
    <n v="0"/>
  </r>
  <r>
    <x v="3"/>
    <s v="3.1"/>
    <s v="3.1 Private und öffentliche Schlüsselinfrastruktur"/>
    <s v="M"/>
    <s v="Pflichtinhalt"/>
    <n v="9.9999999999999992E-2"/>
    <n v="0"/>
    <n v="0"/>
  </r>
  <r>
    <x v="4"/>
    <s v="3.1"/>
    <s v="3.1 Private und öffentliche Schlüsselinfrastruktur"/>
    <s v="O"/>
    <s v="Optional"/>
    <n v="0"/>
    <n v="0"/>
    <n v="9.9999999999999992E-2"/>
  </r>
  <r>
    <x v="0"/>
    <s v="3.2"/>
    <s v="3.2 Software- und Hardware-Wallets"/>
    <s v="R"/>
    <s v="Relevant"/>
    <n v="0"/>
    <n v="9.9999999999999992E-2"/>
    <n v="0"/>
  </r>
  <r>
    <x v="1"/>
    <s v="3.2"/>
    <s v="3.2 Software- und Hardware-Wallets"/>
    <s v="M"/>
    <s v="Pflichtinhalt"/>
    <n v="9.9999999999999992E-2"/>
    <n v="0"/>
    <n v="0"/>
  </r>
  <r>
    <x v="2"/>
    <s v="3.2"/>
    <s v="3.2 Software- und Hardware-Wallets"/>
    <s v="M"/>
    <s v="Pflichtinhalt"/>
    <n v="9.9999999999999992E-2"/>
    <n v="0"/>
    <n v="0"/>
  </r>
  <r>
    <x v="3"/>
    <s v="3.2"/>
    <s v="3.2 Software- und Hardware-Wallets"/>
    <s v="M"/>
    <s v="Pflichtinhalt"/>
    <n v="9.9999999999999992E-2"/>
    <n v="0"/>
    <n v="0"/>
  </r>
  <r>
    <x v="4"/>
    <s v="3.2"/>
    <s v="3.2 Software- und Hardware-Wallets"/>
    <s v="O"/>
    <s v="Optional"/>
    <n v="0"/>
    <n v="0"/>
    <n v="9.9999999999999992E-2"/>
  </r>
  <r>
    <x v="0"/>
    <s v="3.3"/>
    <s v="3.3 Praktische Beispiele"/>
    <s v="R"/>
    <s v="Relevant"/>
    <n v="0"/>
    <n v="9.9999999999999992E-2"/>
    <n v="0"/>
  </r>
  <r>
    <x v="1"/>
    <s v="3.3"/>
    <s v="3.3 Praktische Beispiele"/>
    <s v="R"/>
    <s v="Relevant"/>
    <n v="0"/>
    <n v="9.9999999999999992E-2"/>
    <n v="0"/>
  </r>
  <r>
    <x v="2"/>
    <s v="3.3"/>
    <s v="3.3 Praktische Beispiele"/>
    <s v="R"/>
    <s v="Relevant"/>
    <n v="0"/>
    <n v="9.9999999999999992E-2"/>
    <n v="0"/>
  </r>
  <r>
    <x v="3"/>
    <s v="3.3"/>
    <s v="3.3 Praktische Beispiele"/>
    <s v="R"/>
    <s v="Relevant"/>
    <n v="0"/>
    <n v="9.9999999999999992E-2"/>
    <n v="0"/>
  </r>
  <r>
    <x v="4"/>
    <s v="3.3"/>
    <s v="3.3 Praktische Beispiele"/>
    <s v="O"/>
    <s v="Optional"/>
    <n v="0"/>
    <n v="0"/>
    <n v="9.9999999999999992E-2"/>
  </r>
  <r>
    <x v="0"/>
    <s v="4.1"/>
    <s v="4.1 Datenschutz Faustregeln"/>
    <s v="M"/>
    <s v="Pflichtinhalt"/>
    <n v="9.9999999999999992E-2"/>
    <n v="0"/>
    <n v="0"/>
  </r>
  <r>
    <x v="1"/>
    <s v="4.1"/>
    <s v="4.1 Datenschutz Faustregeln"/>
    <s v="R"/>
    <s v="Relevant"/>
    <n v="0"/>
    <n v="9.9999999999999992E-2"/>
    <n v="0"/>
  </r>
  <r>
    <x v="2"/>
    <s v="4.1"/>
    <s v="4.1 Datenschutz Faustregeln"/>
    <s v="M"/>
    <s v="Pflichtinhalt"/>
    <n v="9.9999999999999992E-2"/>
    <n v="0"/>
    <n v="0"/>
  </r>
  <r>
    <x v="3"/>
    <s v="4.1"/>
    <s v="4.1 Datenschutz Faustregeln"/>
    <s v="O"/>
    <s v="Optional"/>
    <n v="0"/>
    <n v="0"/>
    <n v="9.9999999999999992E-2"/>
  </r>
  <r>
    <x v="4"/>
    <s v="4.1"/>
    <s v="4.1 Datenschutz Faustregeln"/>
    <s v="O"/>
    <s v="Optional"/>
    <n v="0"/>
    <n v="0"/>
    <n v="9.9999999999999992E-2"/>
  </r>
  <r>
    <x v="0"/>
    <s v="4.2"/>
    <s v="4.2 SSI – Self- Sovereign Identity"/>
    <s v="M"/>
    <s v="Pflichtinhalt"/>
    <n v="9.9999999999999992E-2"/>
    <n v="0"/>
    <n v="0"/>
  </r>
  <r>
    <x v="1"/>
    <s v="4.2"/>
    <s v="4.2 SSI – Self- Sovereign Identity"/>
    <s v="R"/>
    <s v="Relevant"/>
    <n v="0"/>
    <n v="9.9999999999999992E-2"/>
    <n v="0"/>
  </r>
  <r>
    <x v="2"/>
    <s v="4.2"/>
    <s v="4.2 SSI – Self- Sovereign Identity"/>
    <s v="M"/>
    <s v="Pflichtinhalt"/>
    <n v="9.9999999999999992E-2"/>
    <n v="0"/>
    <n v="0"/>
  </r>
  <r>
    <x v="3"/>
    <s v="4.2"/>
    <s v="4.2 SSI – Self- Sovereign Identity"/>
    <s v="R"/>
    <s v="Relevant"/>
    <n v="0"/>
    <n v="9.9999999999999992E-2"/>
    <n v="0"/>
  </r>
  <r>
    <x v="4"/>
    <s v="4.2"/>
    <s v="4.2 SSI – Self- Sovereign Identity"/>
    <s v="O"/>
    <s v="Optional"/>
    <n v="0"/>
    <n v="0"/>
    <n v="9.9999999999999992E-2"/>
  </r>
  <r>
    <x v="0"/>
    <s v="4.3"/>
    <s v="4.3 Datenschutzfreundliche Blockchain-Anwendungen"/>
    <s v="M"/>
    <s v="Pflichtinhalt"/>
    <n v="9.9999999999999992E-2"/>
    <n v="0"/>
    <n v="0"/>
  </r>
  <r>
    <x v="1"/>
    <s v="4.3"/>
    <s v="4.3 Datenschutzfreundliche Blockchain-Anwendungen"/>
    <s v="R"/>
    <s v="Relevant"/>
    <n v="0"/>
    <n v="9.9999999999999992E-2"/>
    <n v="0"/>
  </r>
  <r>
    <x v="2"/>
    <s v="4.3"/>
    <s v="4.3 Datenschutzfreundliche Blockchain-Anwendungen"/>
    <s v="M"/>
    <s v="Pflichtinhalt"/>
    <n v="9.9999999999999992E-2"/>
    <n v="0"/>
    <n v="0"/>
  </r>
  <r>
    <x v="3"/>
    <s v="4.3"/>
    <s v="4.3 Datenschutzfreundliche Blockchain-Anwendungen"/>
    <s v="O"/>
    <s v="Optional"/>
    <n v="0"/>
    <n v="0"/>
    <n v="9.9999999999999992E-2"/>
  </r>
  <r>
    <x v="4"/>
    <s v="4.3"/>
    <s v="4.3 Datenschutzfreundliche Blockchain-Anwendungen"/>
    <s v="O"/>
    <s v="Optional"/>
    <n v="0"/>
    <n v="0"/>
    <n v="9.9999999999999992E-2"/>
  </r>
  <r>
    <x v="0"/>
    <s v="5.1"/>
    <s v="5.1 Kryptowährungen"/>
    <s v="R"/>
    <s v="Relevant"/>
    <n v="0"/>
    <n v="0.05"/>
    <n v="0"/>
  </r>
  <r>
    <x v="1"/>
    <s v="5.1"/>
    <s v="5.1 Kryptowährungen"/>
    <s v="O"/>
    <s v="Optional"/>
    <n v="0"/>
    <n v="0"/>
    <n v="0.05"/>
  </r>
  <r>
    <x v="2"/>
    <s v="5.1"/>
    <s v="5.1 Kryptowährungen"/>
    <s v="R"/>
    <s v="Relevant"/>
    <n v="0"/>
    <n v="0.05"/>
    <n v="0"/>
  </r>
  <r>
    <x v="3"/>
    <s v="5.1"/>
    <s v="5.1 Kryptowährungen"/>
    <s v="O"/>
    <s v="Optional"/>
    <n v="0"/>
    <n v="0"/>
    <n v="0.05"/>
  </r>
  <r>
    <x v="4"/>
    <s v="5.1"/>
    <s v="5.1 Kryptowährungen"/>
    <s v="O"/>
    <s v="Optional"/>
    <n v="0"/>
    <n v="0"/>
    <n v="0.05"/>
  </r>
  <r>
    <x v="0"/>
    <s v="5.2"/>
    <s v="5.2 Gesundheitswesen"/>
    <s v="O"/>
    <s v="Optional"/>
    <n v="0"/>
    <n v="0"/>
    <n v="0.05"/>
  </r>
  <r>
    <x v="1"/>
    <s v="5.2"/>
    <s v="5.2 Gesundheitswesen"/>
    <s v="O"/>
    <s v="Optional"/>
    <n v="0"/>
    <n v="0"/>
    <n v="0.05"/>
  </r>
  <r>
    <x v="2"/>
    <s v="5.2"/>
    <s v="5.2 Gesundheitswesen"/>
    <s v="O"/>
    <s v="Optional"/>
    <n v="0"/>
    <n v="0"/>
    <n v="0.05"/>
  </r>
  <r>
    <x v="3"/>
    <s v="5.2"/>
    <s v="5.2 Gesundheitswesen"/>
    <s v="O"/>
    <s v="Optional"/>
    <n v="0"/>
    <n v="0"/>
    <n v="0.05"/>
  </r>
  <r>
    <x v="4"/>
    <s v="5.2"/>
    <s v="5.2 Gesundheitswesen"/>
    <s v="O"/>
    <s v="Optional"/>
    <n v="0"/>
    <n v="0"/>
    <n v="0.05"/>
  </r>
  <r>
    <x v="0"/>
    <s v="5.3"/>
    <s v="5.3 Öffentlicher Sektor"/>
    <s v="O"/>
    <s v="Optional"/>
    <n v="0"/>
    <n v="0"/>
    <n v="0.05"/>
  </r>
  <r>
    <x v="1"/>
    <s v="5.3"/>
    <s v="5.3 Öffentlicher Sektor"/>
    <s v="O"/>
    <s v="Optional"/>
    <n v="0"/>
    <n v="0"/>
    <n v="0.05"/>
  </r>
  <r>
    <x v="2"/>
    <s v="5.3"/>
    <s v="5.3 Öffentlicher Sektor"/>
    <s v="O"/>
    <s v="Optional"/>
    <n v="0"/>
    <n v="0"/>
    <n v="0.05"/>
  </r>
  <r>
    <x v="3"/>
    <s v="5.3"/>
    <s v="5.3 Öffentlicher Sektor"/>
    <s v="O"/>
    <s v="Optional"/>
    <n v="0"/>
    <n v="0"/>
    <n v="0.05"/>
  </r>
  <r>
    <x v="4"/>
    <s v="5.3"/>
    <s v="5.3 Öffentlicher Sektor"/>
    <s v="O"/>
    <s v="Optional"/>
    <n v="0"/>
    <n v="0"/>
    <n v="0.05"/>
  </r>
  <r>
    <x v="0"/>
    <s v="5.4"/>
    <s v="5.4 Andere Bereiche"/>
    <s v="O"/>
    <s v="Optional"/>
    <n v="0"/>
    <n v="0"/>
    <n v="0.05"/>
  </r>
  <r>
    <x v="1"/>
    <s v="5.4"/>
    <s v="5.4 Andere Bereiche"/>
    <s v="O"/>
    <s v="Optional"/>
    <n v="0"/>
    <n v="0"/>
    <n v="0.05"/>
  </r>
  <r>
    <x v="2"/>
    <s v="5.4"/>
    <s v="5.4 Andere Bereiche"/>
    <s v="O"/>
    <s v="Optional"/>
    <n v="0"/>
    <n v="0"/>
    <n v="0.05"/>
  </r>
  <r>
    <x v="3"/>
    <s v="5.4"/>
    <s v="5.4 Andere Bereiche"/>
    <s v="O"/>
    <s v="Optional"/>
    <n v="0"/>
    <n v="0"/>
    <n v="0.05"/>
  </r>
  <r>
    <x v="4"/>
    <s v="5.4"/>
    <s v="5.4 Andere Bereiche"/>
    <s v="O"/>
    <s v="Optional"/>
    <n v="0"/>
    <n v="0"/>
    <n v="0.05"/>
  </r>
  <r>
    <x v="0"/>
    <s v="6.1"/>
    <s v="6.1 Überprüfung von Zertifikaten / Abschlüssen "/>
    <s v="M"/>
    <s v="Pflichtinhalt"/>
    <n v="0.2"/>
    <n v="0"/>
    <n v="0"/>
  </r>
  <r>
    <x v="1"/>
    <s v="6.1"/>
    <s v="6.1 Überprüfung von Zertifikaten / Abschlüssen "/>
    <s v="M"/>
    <s v="Pflichtinhalt"/>
    <n v="0.2"/>
    <n v="0"/>
    <n v="0"/>
  </r>
  <r>
    <x v="2"/>
    <s v="6.1"/>
    <s v="6.1 Überprüfung von Zertifikaten / Abschlüssen "/>
    <s v="M"/>
    <s v="Pflichtinhalt"/>
    <n v="0.2"/>
    <n v="0"/>
    <n v="0"/>
  </r>
  <r>
    <x v="3"/>
    <s v="6.1"/>
    <s v="6.1 Überprüfung von Zertifikaten / Abschlüssen "/>
    <s v="R"/>
    <s v="Relevant"/>
    <n v="0"/>
    <n v="0.2"/>
    <n v="0"/>
  </r>
  <r>
    <x v="4"/>
    <s v="6.1"/>
    <s v="6.1 Überprüfung von Zertifikaten / Abschlüssen "/>
    <s v="O"/>
    <s v="Optional"/>
    <n v="0"/>
    <n v="0"/>
    <n v="0.2"/>
  </r>
  <r>
    <x v="0"/>
    <s v="6.2"/>
    <s v="6.2 Bewertungen und Prüfung von Studierenden "/>
    <s v="R"/>
    <s v="Relevant"/>
    <n v="0"/>
    <n v="0.2"/>
    <n v="0"/>
  </r>
  <r>
    <x v="1"/>
    <s v="6.2"/>
    <s v="6.2 Bewertungen und Prüfung von Studierenden "/>
    <s v="M"/>
    <s v="Pflichtinhalt"/>
    <n v="0.2"/>
    <n v="0"/>
    <n v="0"/>
  </r>
  <r>
    <x v="2"/>
    <s v="6.2"/>
    <s v="6.2 Bewertungen und Prüfung von Studierenden "/>
    <s v="M"/>
    <s v="Pflichtinhalt"/>
    <n v="0.2"/>
    <n v="0"/>
    <n v="0"/>
  </r>
  <r>
    <x v="3"/>
    <s v="6.2"/>
    <s v="6.2 Bewertungen und Prüfung von Studierenden "/>
    <s v="R"/>
    <s v="Relevant"/>
    <n v="0"/>
    <n v="0.2"/>
    <n v="0"/>
  </r>
  <r>
    <x v="4"/>
    <s v="6.2"/>
    <s v="6.2 Bewertungen und Prüfung von Studierenden "/>
    <s v="O"/>
    <s v="Optional"/>
    <n v="0"/>
    <n v="0"/>
    <n v="0.2"/>
  </r>
  <r>
    <x v="0"/>
    <s v="6.3"/>
    <s v="6.3 Datenmanagement"/>
    <s v="R"/>
    <s v="Relevant"/>
    <n v="0"/>
    <n v="0.2"/>
    <n v="0"/>
  </r>
  <r>
    <x v="1"/>
    <s v="6.3"/>
    <s v="6.3 Datenmanagement"/>
    <s v="R"/>
    <s v="Relevant"/>
    <n v="0"/>
    <n v="0.2"/>
    <n v="0"/>
  </r>
  <r>
    <x v="2"/>
    <s v="6.3"/>
    <s v="6.3 Datenmanagement"/>
    <s v="M"/>
    <s v="Pflichtinhalt"/>
    <n v="0.2"/>
    <n v="0"/>
    <n v="0"/>
  </r>
  <r>
    <x v="3"/>
    <s v="6.3"/>
    <s v="6.3 Datenmanagement"/>
    <s v="O"/>
    <s v="Optional"/>
    <n v="0"/>
    <n v="0"/>
    <n v="0.2"/>
  </r>
  <r>
    <x v="4"/>
    <s v="6.3"/>
    <s v="6.3 Datenmanagement"/>
    <s v="O"/>
    <s v="Optional"/>
    <n v="0"/>
    <n v="0"/>
    <n v="0.2"/>
  </r>
  <r>
    <x v="0"/>
    <s v="6.4"/>
    <s v="6.4. Zulassungen"/>
    <s v="M"/>
    <s v="Pflichtinhalt"/>
    <n v="0.2"/>
    <n v="0"/>
    <n v="0"/>
  </r>
  <r>
    <x v="1"/>
    <s v="6.4"/>
    <s v="6.4. Zulassungen"/>
    <s v="R"/>
    <s v="Relevant"/>
    <n v="0"/>
    <n v="0.2"/>
    <n v="0"/>
  </r>
  <r>
    <x v="2"/>
    <s v="6.4"/>
    <s v="6.4. Zulassungen"/>
    <s v="M"/>
    <s v="Pflichtinhalt"/>
    <n v="0.2"/>
    <n v="0"/>
    <n v="0"/>
  </r>
  <r>
    <x v="3"/>
    <s v="6.4"/>
    <s v="6.4. Zulassungen"/>
    <s v="R"/>
    <s v="Relevant"/>
    <n v="0"/>
    <n v="0.2"/>
    <n v="0"/>
  </r>
  <r>
    <x v="4"/>
    <s v="6.4"/>
    <s v="6.4. Zulassungen"/>
    <s v="O"/>
    <s v="Optional"/>
    <n v="0"/>
    <n v="0"/>
    <n v="0.2"/>
  </r>
  <r>
    <x v="0"/>
    <s v="6.5"/>
    <s v="6.5 Finanzen"/>
    <s v="M"/>
    <s v="Pflichtinhalt"/>
    <n v="0.2"/>
    <n v="0"/>
    <n v="0"/>
  </r>
  <r>
    <x v="1"/>
    <s v="6.5"/>
    <s v="6.5 Finanzen"/>
    <s v="R"/>
    <s v="Relevant"/>
    <n v="0"/>
    <n v="0.2"/>
    <n v="0"/>
  </r>
  <r>
    <x v="2"/>
    <s v="6.5"/>
    <s v="6.5 Finanzen"/>
    <s v="M"/>
    <s v="Pflichtinhalt"/>
    <n v="0.2"/>
    <n v="0"/>
    <n v="0"/>
  </r>
  <r>
    <x v="3"/>
    <s v="6.5"/>
    <s v="6.5 Finanzen"/>
    <s v="M"/>
    <s v="Pflichtinhalt"/>
    <n v="0.2"/>
    <n v="0"/>
    <n v="0"/>
  </r>
  <r>
    <x v="4"/>
    <s v="6.5"/>
    <s v="6.5 Finanzen"/>
    <s v="O"/>
    <s v="Optional"/>
    <n v="0"/>
    <n v="0"/>
    <n v="0.2"/>
  </r>
  <r>
    <x v="0"/>
    <s v="7.1"/>
    <s v="7.1 Umweltaspekte"/>
    <s v="R"/>
    <s v="Relevant"/>
    <n v="0"/>
    <n v="0.1"/>
    <n v="0"/>
  </r>
  <r>
    <x v="1"/>
    <s v="7.1"/>
    <s v="7.1 Umweltaspekte"/>
    <s v="R"/>
    <s v="Relevant"/>
    <n v="0"/>
    <n v="0.1"/>
    <n v="0"/>
  </r>
  <r>
    <x v="2"/>
    <s v="7.1"/>
    <s v="7.1 Umweltaspekte"/>
    <s v="R"/>
    <s v="Relevant"/>
    <n v="0"/>
    <n v="0.1"/>
    <n v="0"/>
  </r>
  <r>
    <x v="3"/>
    <s v="7.1"/>
    <s v="7.1 Umweltaspekte"/>
    <s v="O"/>
    <s v="Optional"/>
    <n v="0"/>
    <n v="0"/>
    <n v="0.1"/>
  </r>
  <r>
    <x v="4"/>
    <s v="7.1"/>
    <s v="7.1 Umweltaspekte"/>
    <s v="O"/>
    <s v="Optional"/>
    <n v="0"/>
    <n v="0"/>
    <n v="0.1"/>
  </r>
  <r>
    <x v="0"/>
    <s v="7.2"/>
    <s v="7.2 Wartungsfreundlichkeit"/>
    <s v="R"/>
    <s v="Relevant"/>
    <n v="0"/>
    <n v="0.1"/>
    <n v="0"/>
  </r>
  <r>
    <x v="1"/>
    <s v="7.2"/>
    <s v="7.2 Wartungsfreundlichkeit"/>
    <s v="R"/>
    <s v="Relevant"/>
    <n v="0"/>
    <n v="0.1"/>
    <n v="0"/>
  </r>
  <r>
    <x v="2"/>
    <s v="7.2"/>
    <s v="7.2 Wartungsfreundlichkeit"/>
    <s v="M"/>
    <s v="Pflichtinhalt"/>
    <n v="0.1"/>
    <n v="0"/>
    <n v="0"/>
  </r>
  <r>
    <x v="3"/>
    <s v="7.2"/>
    <s v="7.2 Wartungsfreundlichkeit"/>
    <s v="O"/>
    <s v="Optional"/>
    <n v="0"/>
    <n v="0"/>
    <n v="0.1"/>
  </r>
  <r>
    <x v="4"/>
    <s v="7.2"/>
    <s v="7.2 Wartungsfreundlichkeit"/>
    <s v="O"/>
    <s v="Optional"/>
    <n v="0"/>
    <n v="0"/>
    <n v="0.1"/>
  </r>
  <r>
    <x v="0"/>
    <s v="7.3"/>
    <s v="7.3 Regulatorische Fragen"/>
    <s v="M"/>
    <s v="Pflichtinhalt"/>
    <n v="0.1"/>
    <n v="0"/>
    <n v="0"/>
  </r>
  <r>
    <x v="1"/>
    <s v="7.3"/>
    <s v="7.3 Regulatorische Fragen"/>
    <s v="R"/>
    <s v="Relevant"/>
    <n v="0"/>
    <n v="0.1"/>
    <n v="0"/>
  </r>
  <r>
    <x v="2"/>
    <s v="7.3"/>
    <s v="7.3 Regulatorische Fragen"/>
    <s v="M"/>
    <s v="Pflichtinhalt"/>
    <n v="0.1"/>
    <n v="0"/>
    <n v="0"/>
  </r>
  <r>
    <x v="3"/>
    <s v="7.3"/>
    <s v="7.3 Regulatorische Fragen"/>
    <s v="O"/>
    <s v="Optional"/>
    <n v="0"/>
    <n v="0"/>
    <n v="0.1"/>
  </r>
  <r>
    <x v="4"/>
    <s v="7.3"/>
    <s v="7.3 Regulatorische Fragen"/>
    <s v="O"/>
    <s v="Optional"/>
    <n v="0"/>
    <n v="0"/>
    <n v="0.1"/>
  </r>
  <r>
    <x v="0"/>
    <s v="7.4"/>
    <s v="7.4 Komplexität"/>
    <s v="R"/>
    <s v="Relevant"/>
    <n v="0"/>
    <n v="0.1"/>
    <n v="0"/>
  </r>
  <r>
    <x v="1"/>
    <s v="7.4"/>
    <s v="7.4 Komplexität"/>
    <s v="O"/>
    <s v="Optional"/>
    <n v="0"/>
    <n v="0"/>
    <n v="0.1"/>
  </r>
  <r>
    <x v="2"/>
    <s v="7.4"/>
    <s v="7.4 Komplexität"/>
    <s v="M"/>
    <s v="Pflichtinhalt"/>
    <n v="0.1"/>
    <n v="0"/>
    <n v="0"/>
  </r>
  <r>
    <x v="3"/>
    <s v="7.4"/>
    <s v="7.4 Komplexität"/>
    <s v="O"/>
    <s v="Optional"/>
    <n v="0"/>
    <n v="0"/>
    <n v="0.1"/>
  </r>
  <r>
    <x v="4"/>
    <s v="7.4"/>
    <s v="7.4 Komplexität"/>
    <s v="O"/>
    <s v="Optional"/>
    <n v="0"/>
    <n v="0"/>
    <n v="0.1"/>
  </r>
  <r>
    <x v="0"/>
    <s v="7.5"/>
    <s v="7.5 Interoperabilität uns Skalierbarkeit"/>
    <s v="R"/>
    <s v="Relevant"/>
    <n v="0"/>
    <n v="0.1"/>
    <n v="0"/>
  </r>
  <r>
    <x v="1"/>
    <s v="7.5"/>
    <s v="7.5 Interoperabilität uns Skalierbarkeit"/>
    <s v="O"/>
    <s v="Optional"/>
    <n v="0"/>
    <n v="0"/>
    <n v="0.1"/>
  </r>
  <r>
    <x v="2"/>
    <s v="7.5"/>
    <s v="7.5 Interoperabilität uns Skalierbarkeit"/>
    <s v="M"/>
    <s v="Pflichtinhalt"/>
    <n v="0.1"/>
    <n v="0"/>
    <n v="0"/>
  </r>
  <r>
    <x v="3"/>
    <s v="7.5"/>
    <s v="7.5 Interoperabilität uns Skalierbarkeit"/>
    <s v="O"/>
    <s v="Optional"/>
    <n v="0"/>
    <n v="0"/>
    <n v="0.1"/>
  </r>
  <r>
    <x v="4"/>
    <s v="7.5"/>
    <s v="7.5 Interoperabilität uns Skalierbarkeit"/>
    <s v="O"/>
    <s v="Optional"/>
    <n v="0"/>
    <n v="0"/>
    <n v="0.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EctsPerType" cacheId="3" applyNumberFormats="0" applyBorderFormats="0" applyFontFormats="0" applyPatternFormats="0" applyAlignmentFormats="0" applyWidthHeightFormats="0" dataCaption="" updatedVersion="8" compact="0" compactData="0">
  <location ref="A3:D10" firstHeaderRow="1" firstDataRow="2" firstDataCol="1"/>
  <pivotFields count="8">
    <pivotField name="GroupName" axis="axisRow" compact="0" outline="0" multipleItemSelectionAllowed="1" showAll="0" sortType="ascending">
      <items count="9">
        <item x="4"/>
        <item x="2"/>
        <item x="1"/>
        <item x="0"/>
        <item m="1" x="5"/>
        <item m="1" x="6"/>
        <item x="3"/>
        <item m="1" x="7"/>
        <item t="default"/>
      </items>
    </pivotField>
    <pivotField name="SectionCode" compact="0" numFmtId="49" outline="0" multipleItemSelectionAllowed="1" showAll="0"/>
    <pivotField name="SectionName" compact="0" outline="0" multipleItemSelectionAllowed="1" showAll="0"/>
    <pivotField name="ImportanceCode" compact="0" outline="0" multipleItemSelectionAllowed="1" showAll="0"/>
    <pivotField name="ImportanceName" compact="0" outline="0" multipleItemSelectionAllowed="1" showAll="0"/>
    <pivotField name="MandatoryECTS" dataField="1" compact="0" numFmtId="2" outline="0" multipleItemSelectionAllowed="1" showAll="0"/>
    <pivotField name="RelevantECTS" dataField="1" compact="0" numFmtId="2" outline="0" multipleItemSelectionAllowed="1" showAll="0"/>
    <pivotField name="OptionalECTS" dataField="1" compact="0" numFmtId="2" outline="0" multipleItemSelectionAllowed="1" showAll="0"/>
  </pivotFields>
  <rowFields count="1">
    <field x="0"/>
  </rowFields>
  <rowItems count="6">
    <i>
      <x/>
    </i>
    <i>
      <x v="1"/>
    </i>
    <i>
      <x v="2"/>
    </i>
    <i>
      <x v="3"/>
    </i>
    <i>
      <x v="6"/>
    </i>
    <i t="grand">
      <x/>
    </i>
  </rowItems>
  <colFields count="1">
    <field x="-2"/>
  </colFields>
  <colItems count="3">
    <i>
      <x/>
    </i>
    <i i="1">
      <x v="1"/>
    </i>
    <i i="2">
      <x v="2"/>
    </i>
  </colItems>
  <dataFields count="3">
    <dataField name="Soma de MandatoryECTS" fld="5" baseField="0"/>
    <dataField name="Soma de RelevantECTS" fld="6" baseField="0"/>
    <dataField name="Soma de OptionalECTS" fld="7"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creativecommons.org/licenses/by-nc-nd/4.0/" TargetMode="Externa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000"/>
  <sheetViews>
    <sheetView workbookViewId="0">
      <selection activeCell="E17" sqref="E17"/>
    </sheetView>
  </sheetViews>
  <sheetFormatPr defaultColWidth="11.2265625" defaultRowHeight="15" customHeight="1"/>
  <cols>
    <col min="1" max="1" width="17.6796875" customWidth="1"/>
    <col min="2" max="2" width="97.31640625" customWidth="1"/>
    <col min="3" max="3" width="8.6796875" customWidth="1"/>
    <col min="4" max="26" width="11" customWidth="1"/>
  </cols>
  <sheetData>
    <row r="1" spans="1:3" ht="15.75" customHeight="1">
      <c r="A1" s="1" t="s">
        <v>0</v>
      </c>
      <c r="B1" s="1" t="s">
        <v>92</v>
      </c>
      <c r="C1" s="1" t="s">
        <v>85</v>
      </c>
    </row>
    <row r="2" spans="1:3" ht="15.75" customHeight="1">
      <c r="A2" s="2" t="s">
        <v>73</v>
      </c>
      <c r="B2" s="2" t="s">
        <v>93</v>
      </c>
      <c r="C2" s="3" t="s">
        <v>1</v>
      </c>
    </row>
    <row r="3" spans="1:3" ht="15.75" customHeight="1">
      <c r="A3" s="2" t="s">
        <v>2</v>
      </c>
      <c r="B3" s="4" t="s">
        <v>98</v>
      </c>
      <c r="C3" s="2" t="s">
        <v>86</v>
      </c>
    </row>
    <row r="4" spans="1:3" ht="15.75" customHeight="1">
      <c r="A4" s="2" t="s">
        <v>3</v>
      </c>
      <c r="B4" s="4" t="s">
        <v>101</v>
      </c>
      <c r="C4" s="2" t="s">
        <v>87</v>
      </c>
    </row>
    <row r="5" spans="1:3" ht="15.75" customHeight="1">
      <c r="A5" s="2" t="s">
        <v>74</v>
      </c>
      <c r="B5" s="4" t="s">
        <v>102</v>
      </c>
      <c r="C5" s="2" t="s">
        <v>88</v>
      </c>
    </row>
    <row r="6" spans="1:3" ht="15.75" customHeight="1">
      <c r="A6" s="2" t="s">
        <v>104</v>
      </c>
      <c r="B6" s="4" t="s">
        <v>103</v>
      </c>
      <c r="C6" s="2" t="s">
        <v>89</v>
      </c>
    </row>
    <row r="7" spans="1:3" ht="15.75" customHeight="1">
      <c r="A7" s="2" t="s">
        <v>75</v>
      </c>
      <c r="B7" s="4" t="s">
        <v>105</v>
      </c>
      <c r="C7" s="2" t="s">
        <v>90</v>
      </c>
    </row>
    <row r="8" spans="1:3" ht="15.75" customHeight="1">
      <c r="A8" s="2" t="s">
        <v>4</v>
      </c>
      <c r="B8" s="4" t="s">
        <v>106</v>
      </c>
      <c r="C8" s="3" t="s">
        <v>88</v>
      </c>
    </row>
    <row r="9" spans="1:3" ht="15.75" customHeight="1">
      <c r="A9" s="2" t="s">
        <v>76</v>
      </c>
      <c r="B9" s="4" t="s">
        <v>107</v>
      </c>
      <c r="C9" s="2" t="s">
        <v>91</v>
      </c>
    </row>
    <row r="10" spans="1:3" ht="15.75" customHeight="1"/>
    <row r="11" spans="1:3" ht="104.4" customHeight="1">
      <c r="A11" s="5" t="s">
        <v>77</v>
      </c>
      <c r="B11" s="49" t="s">
        <v>108</v>
      </c>
    </row>
    <row r="12" spans="1:3" ht="44.7" customHeight="1">
      <c r="A12" s="5" t="s">
        <v>78</v>
      </c>
      <c r="B12" s="49" t="s">
        <v>109</v>
      </c>
    </row>
    <row r="13" spans="1:3" ht="15.75" customHeight="1">
      <c r="A13" s="5" t="s">
        <v>79</v>
      </c>
      <c r="B13" s="50">
        <v>0.3</v>
      </c>
    </row>
    <row r="14" spans="1:3" ht="95.4" customHeight="1">
      <c r="A14" s="6" t="s">
        <v>81</v>
      </c>
      <c r="B14" s="49" t="s">
        <v>110</v>
      </c>
    </row>
    <row r="15" spans="1:3" ht="50.7" customHeight="1">
      <c r="A15" s="5" t="s">
        <v>80</v>
      </c>
      <c r="B15" s="49" t="s">
        <v>111</v>
      </c>
    </row>
    <row r="16" spans="1:3" ht="15.75" customHeight="1">
      <c r="A16" s="5" t="s">
        <v>82</v>
      </c>
      <c r="B16" s="49" t="s">
        <v>112</v>
      </c>
    </row>
    <row r="17" spans="1:2" ht="15.75" customHeight="1"/>
    <row r="18" spans="1:2" ht="15.75" customHeight="1"/>
    <row r="19" spans="1:2" ht="53.25" customHeight="1">
      <c r="A19" s="7" t="s">
        <v>83</v>
      </c>
      <c r="B19" s="2"/>
    </row>
    <row r="20" spans="1:2" ht="15.75" customHeight="1">
      <c r="B20" s="48" t="s">
        <v>84</v>
      </c>
    </row>
    <row r="21" spans="1:2" ht="15.75" customHeight="1"/>
    <row r="22" spans="1:2" ht="15.75" customHeight="1"/>
    <row r="23" spans="1:2" ht="15.75" customHeight="1"/>
    <row r="24" spans="1:2" ht="15.75" customHeight="1"/>
    <row r="25" spans="1:2" ht="15.75" customHeight="1"/>
    <row r="26" spans="1:2" ht="15.75" customHeight="1"/>
    <row r="27" spans="1:2" ht="15.75" customHeight="1"/>
    <row r="28" spans="1:2" ht="15.75" customHeight="1"/>
    <row r="29" spans="1:2" ht="15.75" customHeight="1"/>
    <row r="30" spans="1:2" ht="15.75" customHeight="1"/>
    <row r="31" spans="1:2" ht="15.75" customHeight="1"/>
    <row r="32" spans="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B3" location="Module!A1" display="The 7 units, including code, name, subject, ECTS, hours" xr:uid="{00000000-0004-0000-0000-000000000000}"/>
    <hyperlink ref="B4" location="Submodule!A1" display="The sections of each unit including code, name, subject, ECTS, hours" xr:uid="{00000000-0004-0000-0000-000001000000}"/>
    <hyperlink ref="B5" location="Group!A1" display="Group of users (target group)" xr:uid="{00000000-0004-0000-0000-000002000000}"/>
    <hyperlink ref="B6" location="Importance!A1" display="Levels of importance" xr:uid="{00000000-0004-0000-0000-000003000000}"/>
    <hyperlink ref="B7" location="Goal!A1" display="What is the default level of importance of each unit section according to the group the user belongs to" xr:uid="{00000000-0004-0000-0000-000004000000}"/>
    <hyperlink ref="B8" location="pivotEctsPerType!A1" display="How many ECTS (hours) are in each of the different importance levels for each group" xr:uid="{00000000-0004-0000-0000-000005000000}"/>
    <hyperlink ref="B9" location="Question!A1" display="Changes to be made to the default level of importance based upon the answers the user gave to the questionnaire" xr:uid="{00000000-0004-0000-0000-000006000000}"/>
    <hyperlink ref="B20" r:id="rId1" display="This work © 2022 by the TRUE Consortium Partners is licensed under Attribution-NonCommercial-NoDerivatives 4.0 International. To view a copy of this license, visit http://creativecommons.org/licenses/by-nc-nd/4.0/" xr:uid="{00000000-0004-0000-0000-000007000000}"/>
  </hyperlinks>
  <pageMargins left="0.7" right="0.7" top="0.75" bottom="0.75" header="0" footer="0"/>
  <pageSetup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00"/>
  <sheetViews>
    <sheetView workbookViewId="0">
      <selection activeCell="B21" sqref="B21"/>
    </sheetView>
  </sheetViews>
  <sheetFormatPr defaultColWidth="11.2265625" defaultRowHeight="15" customHeight="1"/>
  <cols>
    <col min="1" max="1" width="8.6796875" customWidth="1"/>
    <col min="2" max="2" width="74.76953125" customWidth="1"/>
    <col min="3" max="3" width="30" customWidth="1"/>
    <col min="4" max="4" width="8.6796875" customWidth="1"/>
    <col min="5" max="5" width="9.453125" customWidth="1"/>
    <col min="6" max="26" width="11" customWidth="1"/>
  </cols>
  <sheetData>
    <row r="1" spans="1:5" ht="15.75" customHeight="1">
      <c r="A1" s="1" t="s">
        <v>99</v>
      </c>
      <c r="B1" s="1" t="s">
        <v>100</v>
      </c>
      <c r="C1" s="1" t="s">
        <v>113</v>
      </c>
      <c r="D1" s="1" t="s">
        <v>114</v>
      </c>
      <c r="E1" s="1" t="s">
        <v>115</v>
      </c>
    </row>
    <row r="2" spans="1:5" ht="15.75" customHeight="1">
      <c r="A2" s="8">
        <v>1</v>
      </c>
      <c r="B2" s="8" t="s">
        <v>116</v>
      </c>
      <c r="C2" s="8" t="s">
        <v>117</v>
      </c>
      <c r="D2" s="8">
        <v>0.3</v>
      </c>
      <c r="E2" s="8">
        <f t="shared" ref="E2:E8" si="0">D2*25</f>
        <v>7.5</v>
      </c>
    </row>
    <row r="3" spans="1:5" ht="15.75" customHeight="1">
      <c r="A3" s="8">
        <v>2</v>
      </c>
      <c r="B3" s="8" t="s">
        <v>120</v>
      </c>
      <c r="C3" s="8" t="s">
        <v>118</v>
      </c>
      <c r="D3" s="8">
        <v>0.4</v>
      </c>
      <c r="E3" s="8">
        <f t="shared" si="0"/>
        <v>10</v>
      </c>
    </row>
    <row r="4" spans="1:5" ht="15.75" customHeight="1">
      <c r="A4" s="8">
        <v>3</v>
      </c>
      <c r="B4" s="8" t="s">
        <v>121</v>
      </c>
      <c r="C4" s="8" t="s">
        <v>119</v>
      </c>
      <c r="D4" s="8">
        <v>0.3</v>
      </c>
      <c r="E4" s="8">
        <f t="shared" si="0"/>
        <v>7.5</v>
      </c>
    </row>
    <row r="5" spans="1:5" ht="15.75" customHeight="1">
      <c r="A5" s="8">
        <v>4</v>
      </c>
      <c r="B5" s="8" t="s">
        <v>123</v>
      </c>
      <c r="C5" s="8" t="s">
        <v>122</v>
      </c>
      <c r="D5" s="8">
        <v>0.3</v>
      </c>
      <c r="E5" s="8">
        <f t="shared" si="0"/>
        <v>7.5</v>
      </c>
    </row>
    <row r="6" spans="1:5" ht="15.75" customHeight="1">
      <c r="A6" s="8">
        <v>5</v>
      </c>
      <c r="B6" s="8" t="s">
        <v>125</v>
      </c>
      <c r="C6" s="8" t="s">
        <v>124</v>
      </c>
      <c r="D6" s="8">
        <v>0.2</v>
      </c>
      <c r="E6" s="8">
        <f t="shared" si="0"/>
        <v>5</v>
      </c>
    </row>
    <row r="7" spans="1:5" ht="15.75" customHeight="1">
      <c r="A7" s="8">
        <v>6</v>
      </c>
      <c r="B7" s="8" t="s">
        <v>127</v>
      </c>
      <c r="C7" s="8" t="s">
        <v>126</v>
      </c>
      <c r="D7" s="8">
        <v>1</v>
      </c>
      <c r="E7" s="8">
        <f t="shared" si="0"/>
        <v>25</v>
      </c>
    </row>
    <row r="8" spans="1:5" ht="15.75" customHeight="1">
      <c r="A8" s="8">
        <v>7</v>
      </c>
      <c r="B8" s="8" t="s">
        <v>129</v>
      </c>
      <c r="C8" s="8" t="s">
        <v>128</v>
      </c>
      <c r="D8" s="8">
        <v>0.5</v>
      </c>
      <c r="E8" s="8">
        <f t="shared" si="0"/>
        <v>12.5</v>
      </c>
    </row>
    <row r="9" spans="1:5" ht="15.75" customHeight="1">
      <c r="D9" s="9">
        <f t="shared" ref="D9:E9" si="1">SUM(D2:D8)</f>
        <v>3</v>
      </c>
      <c r="E9" s="9">
        <f t="shared" si="1"/>
        <v>75</v>
      </c>
    </row>
    <row r="10" spans="1:5" ht="15.75" customHeight="1"/>
    <row r="11" spans="1:5" ht="15.75" customHeight="1"/>
    <row r="12" spans="1:5" ht="15.75" customHeight="1"/>
    <row r="13" spans="1:5" ht="15.75" customHeight="1"/>
    <row r="14" spans="1:5" ht="15.75" customHeight="1"/>
    <row r="15" spans="1:5" ht="15.75" customHeight="1"/>
    <row r="16" spans="1:5"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00"/>
  <sheetViews>
    <sheetView topLeftCell="B12" workbookViewId="0">
      <selection activeCell="C33" sqref="C33"/>
    </sheetView>
  </sheetViews>
  <sheetFormatPr defaultColWidth="11.2265625" defaultRowHeight="15" customHeight="1"/>
  <cols>
    <col min="1" max="1" width="8.6796875" customWidth="1"/>
    <col min="2" max="2" width="74.76953125" customWidth="1"/>
    <col min="3" max="3" width="30" customWidth="1"/>
    <col min="4" max="4" width="11.08984375" customWidth="1"/>
    <col min="5" max="5" width="42.31640625" customWidth="1"/>
    <col min="6" max="6" width="11.08984375" customWidth="1"/>
    <col min="7" max="7" width="12" customWidth="1"/>
    <col min="8" max="26" width="11" customWidth="1"/>
  </cols>
  <sheetData>
    <row r="1" spans="1:7" ht="15.75" customHeight="1">
      <c r="A1" s="1" t="s">
        <v>5</v>
      </c>
      <c r="B1" s="1" t="s">
        <v>6</v>
      </c>
      <c r="C1" s="1" t="s">
        <v>7</v>
      </c>
      <c r="D1" s="1" t="s">
        <v>8</v>
      </c>
      <c r="E1" s="1" t="s">
        <v>9</v>
      </c>
      <c r="F1" s="1" t="s">
        <v>10</v>
      </c>
      <c r="G1" s="1" t="s">
        <v>11</v>
      </c>
    </row>
    <row r="2" spans="1:7" ht="15.75" customHeight="1">
      <c r="A2" s="8">
        <v>1</v>
      </c>
      <c r="B2" s="2" t="str">
        <f>VLOOKUP(A2,Module!$A$2:$E$8,2,FALSE)</f>
        <v>Einführung / Geschichte</v>
      </c>
      <c r="C2" s="2" t="str">
        <f>VLOOKUP(A2,Module!$A$2:$E$8,3,FALSE)</f>
        <v>Einführung in Blockchain</v>
      </c>
      <c r="D2" s="10" t="str">
        <f t="shared" ref="D2:D28" si="0">LEFT(E2,3)</f>
        <v>1.1</v>
      </c>
      <c r="E2" s="8" t="s">
        <v>142</v>
      </c>
      <c r="F2" s="11">
        <f>VLOOKUP(A2,Module!$A$2:$E$8,4,FALSE)/COUNTIF($A$2:$A$28,A2)</f>
        <v>0.15</v>
      </c>
      <c r="G2" s="11">
        <f t="shared" ref="G2:G28" si="1">F2*25</f>
        <v>3.75</v>
      </c>
    </row>
    <row r="3" spans="1:7" ht="15.75" customHeight="1">
      <c r="A3" s="8">
        <v>1</v>
      </c>
      <c r="B3" s="2" t="str">
        <f>VLOOKUP(A3,Module!$A$2:$E$8,2,FALSE)</f>
        <v>Einführung / Geschichte</v>
      </c>
      <c r="C3" s="2" t="str">
        <f>VLOOKUP(A3,Module!$A$2:$E$8,3,FALSE)</f>
        <v>Einführung in Blockchain</v>
      </c>
      <c r="D3" s="10" t="str">
        <f t="shared" si="0"/>
        <v>1.2</v>
      </c>
      <c r="E3" s="8" t="s">
        <v>143</v>
      </c>
      <c r="F3" s="11">
        <f>VLOOKUP(A3,Module!$A$2:$E$8,4,FALSE)/COUNTIF($A$2:$A$28,A3)</f>
        <v>0.15</v>
      </c>
      <c r="G3" s="11">
        <f t="shared" si="1"/>
        <v>3.75</v>
      </c>
    </row>
    <row r="4" spans="1:7" ht="15.75" customHeight="1">
      <c r="A4" s="8">
        <v>2</v>
      </c>
      <c r="B4" s="2" t="str">
        <f>VLOOKUP(A4,Module!$A$2:$E$8,2,FALSE)</f>
        <v>Arten, Sicherheitsmodelle, Konsensmechanismen, Smart Contracts</v>
      </c>
      <c r="C4" s="2" t="str">
        <f>VLOOKUP(A4,Module!$A$2:$E$8,3,FALSE)</f>
        <v>Arten von Blockchains</v>
      </c>
      <c r="D4" s="10" t="str">
        <f t="shared" si="0"/>
        <v>2.1</v>
      </c>
      <c r="E4" s="8" t="s">
        <v>144</v>
      </c>
      <c r="F4" s="11">
        <f>VLOOKUP(A4,Module!$A$2:$E$8,4,FALSE)/COUNTIF($A$2:$A$28,A4)</f>
        <v>0.08</v>
      </c>
      <c r="G4" s="11">
        <f t="shared" si="1"/>
        <v>2</v>
      </c>
    </row>
    <row r="5" spans="1:7" ht="15.75" customHeight="1">
      <c r="A5" s="8">
        <v>2</v>
      </c>
      <c r="B5" s="2" t="str">
        <f>VLOOKUP(A5,Module!$A$2:$E$8,2,FALSE)</f>
        <v>Arten, Sicherheitsmodelle, Konsensmechanismen, Smart Contracts</v>
      </c>
      <c r="C5" s="2" t="str">
        <f>VLOOKUP(A5,Module!$A$2:$E$8,3,FALSE)</f>
        <v>Arten von Blockchains</v>
      </c>
      <c r="D5" s="10" t="str">
        <f t="shared" si="0"/>
        <v>2.2</v>
      </c>
      <c r="E5" s="8" t="s">
        <v>145</v>
      </c>
      <c r="F5" s="11">
        <f>VLOOKUP(A5,Module!$A$2:$E$8,4,FALSE)/COUNTIF($A$2:$A$28,A5)</f>
        <v>0.08</v>
      </c>
      <c r="G5" s="11">
        <f t="shared" si="1"/>
        <v>2</v>
      </c>
    </row>
    <row r="6" spans="1:7" ht="15.75" customHeight="1">
      <c r="A6" s="8">
        <v>2</v>
      </c>
      <c r="B6" s="2" t="str">
        <f>VLOOKUP(A6,Module!$A$2:$E$8,2,FALSE)</f>
        <v>Arten, Sicherheitsmodelle, Konsensmechanismen, Smart Contracts</v>
      </c>
      <c r="C6" s="2" t="str">
        <f>VLOOKUP(A6,Module!$A$2:$E$8,3,FALSE)</f>
        <v>Arten von Blockchains</v>
      </c>
      <c r="D6" s="10" t="str">
        <f t="shared" si="0"/>
        <v>2.3</v>
      </c>
      <c r="E6" s="8" t="s">
        <v>146</v>
      </c>
      <c r="F6" s="11">
        <f>VLOOKUP(A6,Module!$A$2:$E$8,4,FALSE)/COUNTIF($A$2:$A$28,A6)</f>
        <v>0.08</v>
      </c>
      <c r="G6" s="11">
        <f t="shared" si="1"/>
        <v>2</v>
      </c>
    </row>
    <row r="7" spans="1:7" ht="15.75" customHeight="1">
      <c r="A7" s="8">
        <v>2</v>
      </c>
      <c r="B7" s="2" t="str">
        <f>VLOOKUP(A7,Module!$A$2:$E$8,2,FALSE)</f>
        <v>Arten, Sicherheitsmodelle, Konsensmechanismen, Smart Contracts</v>
      </c>
      <c r="C7" s="2" t="str">
        <f>VLOOKUP(A7,Module!$A$2:$E$8,3,FALSE)</f>
        <v>Arten von Blockchains</v>
      </c>
      <c r="D7" s="10" t="str">
        <f t="shared" si="0"/>
        <v>2.4</v>
      </c>
      <c r="E7" s="8" t="s">
        <v>147</v>
      </c>
      <c r="F7" s="11">
        <f>VLOOKUP(A7,Module!$A$2:$E$8,4,FALSE)/COUNTIF($A$2:$A$28,A7)</f>
        <v>0.08</v>
      </c>
      <c r="G7" s="11">
        <f t="shared" si="1"/>
        <v>2</v>
      </c>
    </row>
    <row r="8" spans="1:7" ht="15.75" customHeight="1">
      <c r="A8" s="8">
        <v>2</v>
      </c>
      <c r="B8" s="2" t="str">
        <f>VLOOKUP(A8,Module!$A$2:$E$8,2,FALSE)</f>
        <v>Arten, Sicherheitsmodelle, Konsensmechanismen, Smart Contracts</v>
      </c>
      <c r="C8" s="2" t="str">
        <f>VLOOKUP(A8,Module!$A$2:$E$8,3,FALSE)</f>
        <v>Arten von Blockchains</v>
      </c>
      <c r="D8" s="10" t="str">
        <f t="shared" si="0"/>
        <v>2.5</v>
      </c>
      <c r="E8" s="8" t="s">
        <v>148</v>
      </c>
      <c r="F8" s="11">
        <f>VLOOKUP(A8,Module!$A$2:$E$8,4,FALSE)/COUNTIF($A$2:$A$28,A8)</f>
        <v>0.08</v>
      </c>
      <c r="G8" s="11">
        <f t="shared" si="1"/>
        <v>2</v>
      </c>
    </row>
    <row r="9" spans="1:7" ht="15.75" customHeight="1">
      <c r="A9" s="8">
        <v>3</v>
      </c>
      <c r="B9" s="2" t="str">
        <f>VLOOKUP(A9,Module!$A$2:$E$8,2,FALSE)</f>
        <v>PKI, Software-/Hardware-Wallets</v>
      </c>
      <c r="C9" s="2" t="str">
        <f>VLOOKUP(A9,Module!$A$2:$E$8,3,FALSE)</f>
        <v>Wallets und Schlüsselmanagement</v>
      </c>
      <c r="D9" s="10" t="str">
        <f t="shared" si="0"/>
        <v>3.1</v>
      </c>
      <c r="E9" s="8" t="s">
        <v>149</v>
      </c>
      <c r="F9" s="11">
        <f>VLOOKUP(A9,Module!$A$2:$E$8,4,FALSE)/COUNTIF($A$2:$A$28,A9)</f>
        <v>9.9999999999999992E-2</v>
      </c>
      <c r="G9" s="11">
        <f t="shared" si="1"/>
        <v>2.5</v>
      </c>
    </row>
    <row r="10" spans="1:7" ht="15.75" customHeight="1">
      <c r="A10" s="8">
        <v>3</v>
      </c>
      <c r="B10" s="2" t="str">
        <f>VLOOKUP(A10,Module!$A$2:$E$8,2,FALSE)</f>
        <v>PKI, Software-/Hardware-Wallets</v>
      </c>
      <c r="C10" s="2" t="str">
        <f>VLOOKUP(A10,Module!$A$2:$E$8,3,FALSE)</f>
        <v>Wallets und Schlüsselmanagement</v>
      </c>
      <c r="D10" s="10" t="str">
        <f t="shared" si="0"/>
        <v>3.2</v>
      </c>
      <c r="E10" s="8" t="s">
        <v>150</v>
      </c>
      <c r="F10" s="11">
        <f>VLOOKUP(A10,Module!$A$2:$E$8,4,FALSE)/COUNTIF($A$2:$A$28,A10)</f>
        <v>9.9999999999999992E-2</v>
      </c>
      <c r="G10" s="11">
        <f t="shared" si="1"/>
        <v>2.5</v>
      </c>
    </row>
    <row r="11" spans="1:7" ht="15.75" customHeight="1">
      <c r="A11" s="8">
        <v>3</v>
      </c>
      <c r="B11" s="2" t="str">
        <f>VLOOKUP(A11,Module!$A$2:$E$8,2,FALSE)</f>
        <v>PKI, Software-/Hardware-Wallets</v>
      </c>
      <c r="C11" s="2" t="str">
        <f>VLOOKUP(A11,Module!$A$2:$E$8,3,FALSE)</f>
        <v>Wallets und Schlüsselmanagement</v>
      </c>
      <c r="D11" s="10" t="str">
        <f t="shared" si="0"/>
        <v>3.3</v>
      </c>
      <c r="E11" s="8" t="s">
        <v>151</v>
      </c>
      <c r="F11" s="11">
        <f>VLOOKUP(A11,Module!$A$2:$E$8,4,FALSE)/COUNTIF($A$2:$A$28,A11)</f>
        <v>9.9999999999999992E-2</v>
      </c>
      <c r="G11" s="11">
        <f t="shared" si="1"/>
        <v>2.5</v>
      </c>
    </row>
    <row r="12" spans="1:7" ht="15.75" customHeight="1">
      <c r="A12" s="8">
        <v>4</v>
      </c>
      <c r="B12" s="2" t="str">
        <f>VLOOKUP(A12,Module!$A$2:$E$8,2,FALSE)</f>
        <v>Datenschutz, Self Sovereign Identity (dezentralisierte Identität)</v>
      </c>
      <c r="C12" s="2" t="str">
        <f>VLOOKUP(A12,Module!$A$2:$E$8,3,FALSE)</f>
        <v>Überlegungen zum Datenschutz</v>
      </c>
      <c r="D12" s="10" t="str">
        <f t="shared" si="0"/>
        <v>4.1</v>
      </c>
      <c r="E12" s="8" t="s">
        <v>152</v>
      </c>
      <c r="F12" s="11">
        <f>VLOOKUP(A12,Module!$A$2:$E$8,4,FALSE)/COUNTIF($A$2:$A$28,A12)</f>
        <v>9.9999999999999992E-2</v>
      </c>
      <c r="G12" s="11">
        <f t="shared" si="1"/>
        <v>2.5</v>
      </c>
    </row>
    <row r="13" spans="1:7" ht="15.75" customHeight="1">
      <c r="A13" s="8">
        <v>4</v>
      </c>
      <c r="B13" s="2" t="str">
        <f>VLOOKUP(A13,Module!$A$2:$E$8,2,FALSE)</f>
        <v>Datenschutz, Self Sovereign Identity (dezentralisierte Identität)</v>
      </c>
      <c r="C13" s="2" t="str">
        <f>VLOOKUP(A13,Module!$A$2:$E$8,3,FALSE)</f>
        <v>Überlegungen zum Datenschutz</v>
      </c>
      <c r="D13" s="10" t="str">
        <f t="shared" si="0"/>
        <v>4.2</v>
      </c>
      <c r="E13" s="8" t="s">
        <v>12</v>
      </c>
      <c r="F13" s="11">
        <f>VLOOKUP(A13,Module!$A$2:$E$8,4,FALSE)/COUNTIF($A$2:$A$28,A13)</f>
        <v>9.9999999999999992E-2</v>
      </c>
      <c r="G13" s="11">
        <f t="shared" si="1"/>
        <v>2.5</v>
      </c>
    </row>
    <row r="14" spans="1:7" ht="15.75" customHeight="1">
      <c r="A14" s="8">
        <v>4</v>
      </c>
      <c r="B14" s="2" t="str">
        <f>VLOOKUP(A14,Module!$A$2:$E$8,2,FALSE)</f>
        <v>Datenschutz, Self Sovereign Identity (dezentralisierte Identität)</v>
      </c>
      <c r="C14" s="2" t="str">
        <f>VLOOKUP(A14,Module!$A$2:$E$8,3,FALSE)</f>
        <v>Überlegungen zum Datenschutz</v>
      </c>
      <c r="D14" s="10" t="str">
        <f t="shared" si="0"/>
        <v>4.3</v>
      </c>
      <c r="E14" s="8" t="s">
        <v>153</v>
      </c>
      <c r="F14" s="11">
        <f>VLOOKUP(A14,Module!$A$2:$E$8,4,FALSE)/COUNTIF($A$2:$A$28,A14)</f>
        <v>9.9999999999999992E-2</v>
      </c>
      <c r="G14" s="11">
        <f t="shared" si="1"/>
        <v>2.5</v>
      </c>
    </row>
    <row r="15" spans="1:7" ht="15.75" customHeight="1">
      <c r="A15" s="8">
        <v>5</v>
      </c>
      <c r="B15" s="2" t="str">
        <f>VLOOKUP(A15,Module!$A$2:$E$8,2,FALSE)</f>
        <v>Kryptowährungen, Gesundheitswesen, Öffentlicher Sektor, andere Bereiche</v>
      </c>
      <c r="C15" s="2" t="str">
        <f>VLOOKUP(A15,Module!$A$2:$E$8,3,FALSE)</f>
        <v>Anwendungsbeispiele</v>
      </c>
      <c r="D15" s="10" t="str">
        <f t="shared" si="0"/>
        <v>5.1</v>
      </c>
      <c r="E15" s="8" t="s">
        <v>154</v>
      </c>
      <c r="F15" s="11">
        <f>VLOOKUP(A15,Module!$A$2:$E$8,4,FALSE)/COUNTIF($A$2:$A$28,A15)</f>
        <v>0.05</v>
      </c>
      <c r="G15" s="11">
        <f t="shared" si="1"/>
        <v>1.25</v>
      </c>
    </row>
    <row r="16" spans="1:7" ht="15.75" customHeight="1">
      <c r="A16" s="8">
        <v>5</v>
      </c>
      <c r="B16" s="2" t="str">
        <f>VLOOKUP(A16,Module!$A$2:$E$8,2,FALSE)</f>
        <v>Kryptowährungen, Gesundheitswesen, Öffentlicher Sektor, andere Bereiche</v>
      </c>
      <c r="C16" s="2" t="str">
        <f>VLOOKUP(A16,Module!$A$2:$E$8,3,FALSE)</f>
        <v>Anwendungsbeispiele</v>
      </c>
      <c r="D16" s="10" t="str">
        <f t="shared" si="0"/>
        <v>5.2</v>
      </c>
      <c r="E16" s="8" t="s">
        <v>155</v>
      </c>
      <c r="F16" s="11">
        <f>VLOOKUP(A16,Module!$A$2:$E$8,4,FALSE)/COUNTIF($A$2:$A$28,A16)</f>
        <v>0.05</v>
      </c>
      <c r="G16" s="11">
        <f t="shared" si="1"/>
        <v>1.25</v>
      </c>
    </row>
    <row r="17" spans="1:7" ht="15.75" customHeight="1">
      <c r="A17" s="8">
        <v>5</v>
      </c>
      <c r="B17" s="2" t="str">
        <f>VLOOKUP(A17,Module!$A$2:$E$8,2,FALSE)</f>
        <v>Kryptowährungen, Gesundheitswesen, Öffentlicher Sektor, andere Bereiche</v>
      </c>
      <c r="C17" s="2" t="str">
        <f>VLOOKUP(A17,Module!$A$2:$E$8,3,FALSE)</f>
        <v>Anwendungsbeispiele</v>
      </c>
      <c r="D17" s="10" t="str">
        <f t="shared" si="0"/>
        <v>5.3</v>
      </c>
      <c r="E17" s="8" t="s">
        <v>156</v>
      </c>
      <c r="F17" s="11">
        <f>VLOOKUP(A17,Module!$A$2:$E$8,4,FALSE)/COUNTIF($A$2:$A$28,A17)</f>
        <v>0.05</v>
      </c>
      <c r="G17" s="11">
        <f t="shared" si="1"/>
        <v>1.25</v>
      </c>
    </row>
    <row r="18" spans="1:7" ht="15.75" customHeight="1">
      <c r="A18" s="8">
        <v>5</v>
      </c>
      <c r="B18" s="2" t="str">
        <f>VLOOKUP(A18,Module!$A$2:$E$8,2,FALSE)</f>
        <v>Kryptowährungen, Gesundheitswesen, Öffentlicher Sektor, andere Bereiche</v>
      </c>
      <c r="C18" s="2" t="str">
        <f>VLOOKUP(A18,Module!$A$2:$E$8,3,FALSE)</f>
        <v>Anwendungsbeispiele</v>
      </c>
      <c r="D18" s="10" t="str">
        <f t="shared" si="0"/>
        <v>5.4</v>
      </c>
      <c r="E18" s="8" t="s">
        <v>157</v>
      </c>
      <c r="F18" s="11">
        <f>VLOOKUP(A18,Module!$A$2:$E$8,4,FALSE)/COUNTIF($A$2:$A$28,A18)</f>
        <v>0.05</v>
      </c>
      <c r="G18" s="11">
        <f t="shared" si="1"/>
        <v>1.25</v>
      </c>
    </row>
    <row r="19" spans="1:7" ht="15.75" customHeight="1">
      <c r="A19" s="8">
        <v>6</v>
      </c>
      <c r="B19" s="2" t="str">
        <f>VLOOKUP(A19,Module!$A$2:$E$8,2,FALSE)</f>
        <v>Anwendungen im Bildungswesen</v>
      </c>
      <c r="C19" s="2" t="str">
        <f>VLOOKUP(A19,Module!$A$2:$E$8,3,FALSE)</f>
        <v>Blockchain im Bildungswesen</v>
      </c>
      <c r="D19" s="10" t="str">
        <f t="shared" si="0"/>
        <v>6.1</v>
      </c>
      <c r="E19" s="8" t="s">
        <v>158</v>
      </c>
      <c r="F19" s="11">
        <f>VLOOKUP(A19,Module!$A$2:$E$8,4,FALSE)/COUNTIF($A$2:$A$28,A19)</f>
        <v>0.2</v>
      </c>
      <c r="G19" s="11">
        <f t="shared" si="1"/>
        <v>5</v>
      </c>
    </row>
    <row r="20" spans="1:7" ht="15.75" customHeight="1">
      <c r="A20" s="8">
        <v>6</v>
      </c>
      <c r="B20" s="2" t="str">
        <f>VLOOKUP(A20,Module!$A$2:$E$8,2,FALSE)</f>
        <v>Anwendungen im Bildungswesen</v>
      </c>
      <c r="C20" s="2" t="str">
        <f>VLOOKUP(A20,Module!$A$2:$E$8,3,FALSE)</f>
        <v>Blockchain im Bildungswesen</v>
      </c>
      <c r="D20" s="10" t="str">
        <f t="shared" si="0"/>
        <v>6.2</v>
      </c>
      <c r="E20" s="8" t="s">
        <v>159</v>
      </c>
      <c r="F20" s="11">
        <f>VLOOKUP(A20,Module!$A$2:$E$8,4,FALSE)/COUNTIF($A$2:$A$28,A20)</f>
        <v>0.2</v>
      </c>
      <c r="G20" s="11">
        <f t="shared" si="1"/>
        <v>5</v>
      </c>
    </row>
    <row r="21" spans="1:7" ht="15.75" customHeight="1">
      <c r="A21" s="8">
        <v>6</v>
      </c>
      <c r="B21" s="2" t="str">
        <f>VLOOKUP(A21,Module!$A$2:$E$8,2,FALSE)</f>
        <v>Anwendungen im Bildungswesen</v>
      </c>
      <c r="C21" s="2" t="str">
        <f>VLOOKUP(A21,Module!$A$2:$E$8,3,FALSE)</f>
        <v>Blockchain im Bildungswesen</v>
      </c>
      <c r="D21" s="10" t="str">
        <f t="shared" si="0"/>
        <v>6.3</v>
      </c>
      <c r="E21" s="8" t="s">
        <v>160</v>
      </c>
      <c r="F21" s="11">
        <f>VLOOKUP(A21,Module!$A$2:$E$8,4,FALSE)/COUNTIF($A$2:$A$28,A21)</f>
        <v>0.2</v>
      </c>
      <c r="G21" s="11">
        <f t="shared" si="1"/>
        <v>5</v>
      </c>
    </row>
    <row r="22" spans="1:7" ht="15.75" customHeight="1">
      <c r="A22" s="8">
        <v>6</v>
      </c>
      <c r="B22" s="2" t="str">
        <f>VLOOKUP(A22,Module!$A$2:$E$8,2,FALSE)</f>
        <v>Anwendungen im Bildungswesen</v>
      </c>
      <c r="C22" s="2" t="str">
        <f>VLOOKUP(A22,Module!$A$2:$E$8,3,FALSE)</f>
        <v>Blockchain im Bildungswesen</v>
      </c>
      <c r="D22" s="10" t="str">
        <f t="shared" si="0"/>
        <v>6.4</v>
      </c>
      <c r="E22" s="8" t="s">
        <v>161</v>
      </c>
      <c r="F22" s="11">
        <f>VLOOKUP(A22,Module!$A$2:$E$8,4,FALSE)/COUNTIF($A$2:$A$28,A22)</f>
        <v>0.2</v>
      </c>
      <c r="G22" s="11">
        <f t="shared" si="1"/>
        <v>5</v>
      </c>
    </row>
    <row r="23" spans="1:7" ht="15.75" customHeight="1">
      <c r="A23" s="8">
        <v>6</v>
      </c>
      <c r="B23" s="2" t="str">
        <f>VLOOKUP(A23,Module!$A$2:$E$8,2,FALSE)</f>
        <v>Anwendungen im Bildungswesen</v>
      </c>
      <c r="C23" s="2" t="str">
        <f>VLOOKUP(A23,Module!$A$2:$E$8,3,FALSE)</f>
        <v>Blockchain im Bildungswesen</v>
      </c>
      <c r="D23" s="10" t="str">
        <f t="shared" si="0"/>
        <v>6.5</v>
      </c>
      <c r="E23" s="8" t="s">
        <v>162</v>
      </c>
      <c r="F23" s="11">
        <f>VLOOKUP(A23,Module!$A$2:$E$8,4,FALSE)/COUNTIF($A$2:$A$28,A23)</f>
        <v>0.2</v>
      </c>
      <c r="G23" s="11">
        <f t="shared" si="1"/>
        <v>5</v>
      </c>
    </row>
    <row r="24" spans="1:7" ht="15.75" customHeight="1">
      <c r="A24" s="8">
        <v>7</v>
      </c>
      <c r="B24" s="2" t="str">
        <f>VLOOKUP(A24,Module!$A$2:$E$8,2,FALSE)</f>
        <v>Auswirkungen auf die Umwelt, Wartungsfrendlichkeit, Skalierbarkeit, Regulierung, Komplexität, Interoperabilität</v>
      </c>
      <c r="C24" s="2" t="str">
        <f>VLOOKUP(A24,Module!$A$2:$E$8,3,FALSE)</f>
        <v>Potenziale und Einschränkungen</v>
      </c>
      <c r="D24" s="10" t="str">
        <f t="shared" si="0"/>
        <v>7.1</v>
      </c>
      <c r="E24" s="8" t="s">
        <v>163</v>
      </c>
      <c r="F24" s="11">
        <f>VLOOKUP(A24,Module!$A$2:$E$8,4,FALSE)/COUNTIF($A$2:$A$28,A24)</f>
        <v>0.1</v>
      </c>
      <c r="G24" s="11">
        <f t="shared" si="1"/>
        <v>2.5</v>
      </c>
    </row>
    <row r="25" spans="1:7" ht="15.75" customHeight="1">
      <c r="A25" s="8">
        <v>7</v>
      </c>
      <c r="B25" s="2" t="str">
        <f>VLOOKUP(A25,Module!$A$2:$E$8,2,FALSE)</f>
        <v>Auswirkungen auf die Umwelt, Wartungsfrendlichkeit, Skalierbarkeit, Regulierung, Komplexität, Interoperabilität</v>
      </c>
      <c r="C25" s="2" t="str">
        <f>VLOOKUP(A25,Module!$A$2:$E$8,3,FALSE)</f>
        <v>Potenziale und Einschränkungen</v>
      </c>
      <c r="D25" s="10" t="str">
        <f t="shared" si="0"/>
        <v>7.2</v>
      </c>
      <c r="E25" s="8" t="s">
        <v>164</v>
      </c>
      <c r="F25" s="11">
        <f>VLOOKUP(A25,Module!$A$2:$E$8,4,FALSE)/COUNTIF($A$2:$A$28,A25)</f>
        <v>0.1</v>
      </c>
      <c r="G25" s="11">
        <f t="shared" si="1"/>
        <v>2.5</v>
      </c>
    </row>
    <row r="26" spans="1:7" ht="15.75" customHeight="1">
      <c r="A26" s="8">
        <v>7</v>
      </c>
      <c r="B26" s="2" t="str">
        <f>VLOOKUP(A26,Module!$A$2:$E$8,2,FALSE)</f>
        <v>Auswirkungen auf die Umwelt, Wartungsfrendlichkeit, Skalierbarkeit, Regulierung, Komplexität, Interoperabilität</v>
      </c>
      <c r="C26" s="2" t="str">
        <f>VLOOKUP(A26,Module!$A$2:$E$8,3,FALSE)</f>
        <v>Potenziale und Einschränkungen</v>
      </c>
      <c r="D26" s="10" t="str">
        <f t="shared" si="0"/>
        <v>7.3</v>
      </c>
      <c r="E26" s="8" t="s">
        <v>165</v>
      </c>
      <c r="F26" s="11">
        <f>VLOOKUP(A26,Module!$A$2:$E$8,4,FALSE)/COUNTIF($A$2:$A$28,A26)</f>
        <v>0.1</v>
      </c>
      <c r="G26" s="11">
        <f t="shared" si="1"/>
        <v>2.5</v>
      </c>
    </row>
    <row r="27" spans="1:7" ht="15.75" customHeight="1">
      <c r="A27" s="8">
        <v>7</v>
      </c>
      <c r="B27" s="2" t="str">
        <f>VLOOKUP(A27,Module!$A$2:$E$8,2,FALSE)</f>
        <v>Auswirkungen auf die Umwelt, Wartungsfrendlichkeit, Skalierbarkeit, Regulierung, Komplexität, Interoperabilität</v>
      </c>
      <c r="C27" s="2" t="str">
        <f>VLOOKUP(A27,Module!$A$2:$E$8,3,FALSE)</f>
        <v>Potenziale und Einschränkungen</v>
      </c>
      <c r="D27" s="10" t="str">
        <f t="shared" si="0"/>
        <v>7.4</v>
      </c>
      <c r="E27" s="8" t="s">
        <v>166</v>
      </c>
      <c r="F27" s="11">
        <f>VLOOKUP(A27,Module!$A$2:$E$8,4,FALSE)/COUNTIF($A$2:$A$28,A27)</f>
        <v>0.1</v>
      </c>
      <c r="G27" s="11">
        <f t="shared" si="1"/>
        <v>2.5</v>
      </c>
    </row>
    <row r="28" spans="1:7" ht="15.75" customHeight="1">
      <c r="A28" s="8">
        <v>7</v>
      </c>
      <c r="B28" s="2" t="str">
        <f>VLOOKUP(A28,Module!$A$2:$E$8,2,FALSE)</f>
        <v>Auswirkungen auf die Umwelt, Wartungsfrendlichkeit, Skalierbarkeit, Regulierung, Komplexität, Interoperabilität</v>
      </c>
      <c r="C28" s="2" t="str">
        <f>VLOOKUP(A28,Module!$A$2:$E$8,3,FALSE)</f>
        <v>Potenziale und Einschränkungen</v>
      </c>
      <c r="D28" s="10" t="str">
        <f t="shared" si="0"/>
        <v>7.5</v>
      </c>
      <c r="E28" s="8" t="s">
        <v>167</v>
      </c>
      <c r="F28" s="11">
        <f>VLOOKUP(A28,Module!$A$2:$E$8,4,FALSE)/COUNTIF($A$2:$A$28,A28)</f>
        <v>0.1</v>
      </c>
      <c r="G28" s="11">
        <f t="shared" si="1"/>
        <v>2.5</v>
      </c>
    </row>
    <row r="29" spans="1:7" ht="15.75" customHeight="1">
      <c r="F29" s="9">
        <f t="shared" ref="F29:G29" si="2">SUM(F2:F28)</f>
        <v>3.0000000000000009</v>
      </c>
      <c r="G29" s="9">
        <f t="shared" si="2"/>
        <v>75</v>
      </c>
    </row>
    <row r="30" spans="1:7" ht="15.75" customHeight="1"/>
    <row r="31" spans="1:7" ht="15.75" customHeight="1"/>
    <row r="32" spans="1: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000"/>
  <sheetViews>
    <sheetView workbookViewId="0">
      <selection activeCell="B11" sqref="B11"/>
    </sheetView>
  </sheetViews>
  <sheetFormatPr defaultColWidth="11.2265625" defaultRowHeight="15" customHeight="1"/>
  <cols>
    <col min="1" max="1" width="10.08984375" customWidth="1"/>
    <col min="2" max="2" width="12.08984375" customWidth="1"/>
    <col min="3" max="26" width="11" customWidth="1"/>
  </cols>
  <sheetData>
    <row r="1" spans="1:2" ht="15.75" customHeight="1">
      <c r="A1" s="2" t="s">
        <v>13</v>
      </c>
      <c r="B1" s="2" t="s">
        <v>14</v>
      </c>
    </row>
    <row r="2" spans="1:2" ht="15.75" customHeight="1">
      <c r="A2" s="8" t="s">
        <v>15</v>
      </c>
      <c r="B2" s="8" t="s">
        <v>16</v>
      </c>
    </row>
    <row r="3" spans="1:2" ht="15.75" customHeight="1">
      <c r="A3" s="8" t="s">
        <v>17</v>
      </c>
      <c r="B3" s="8" t="s">
        <v>94</v>
      </c>
    </row>
    <row r="4" spans="1:2" ht="15.75" customHeight="1">
      <c r="A4" s="8" t="s">
        <v>18</v>
      </c>
      <c r="B4" s="8" t="s">
        <v>18</v>
      </c>
    </row>
    <row r="5" spans="1:2" ht="15.75" customHeight="1">
      <c r="A5" s="8" t="s">
        <v>19</v>
      </c>
      <c r="B5" s="8" t="s">
        <v>95</v>
      </c>
    </row>
    <row r="6" spans="1:2" ht="15.75" customHeight="1">
      <c r="A6" s="8" t="s">
        <v>20</v>
      </c>
      <c r="B6" s="8" t="s">
        <v>96</v>
      </c>
    </row>
    <row r="7" spans="1:2" ht="15.75" customHeight="1"/>
    <row r="8" spans="1:2" ht="15.75" customHeight="1"/>
    <row r="9" spans="1:2" ht="15.75" customHeight="1"/>
    <row r="10" spans="1:2" ht="15.75" customHeight="1"/>
    <row r="11" spans="1:2" ht="15.75" customHeight="1"/>
    <row r="12" spans="1:2" ht="15.75" customHeight="1"/>
    <row r="13" spans="1:2" ht="15.75" customHeight="1"/>
    <row r="14" spans="1:2" ht="15.75" customHeight="1"/>
    <row r="15" spans="1:2" ht="15.75" customHeight="1"/>
    <row r="16" spans="1:2"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000"/>
  <sheetViews>
    <sheetView workbookViewId="0">
      <selection activeCell="B10" sqref="B10"/>
    </sheetView>
  </sheetViews>
  <sheetFormatPr defaultColWidth="11.2265625" defaultRowHeight="15" customHeight="1"/>
  <cols>
    <col min="1" max="1" width="14.453125" customWidth="1"/>
    <col min="2" max="2" width="15.453125" customWidth="1"/>
    <col min="3" max="26" width="11" customWidth="1"/>
  </cols>
  <sheetData>
    <row r="1" spans="1:2" ht="15.75" customHeight="1">
      <c r="A1" s="1" t="s">
        <v>21</v>
      </c>
      <c r="B1" s="1" t="s">
        <v>22</v>
      </c>
    </row>
    <row r="2" spans="1:2" ht="15.75" customHeight="1">
      <c r="A2" s="8" t="s">
        <v>23</v>
      </c>
      <c r="B2" s="8" t="s">
        <v>97</v>
      </c>
    </row>
    <row r="3" spans="1:2" ht="15.75" customHeight="1">
      <c r="A3" s="8" t="s">
        <v>24</v>
      </c>
      <c r="B3" s="8" t="s">
        <v>25</v>
      </c>
    </row>
    <row r="4" spans="1:2" ht="15.75" customHeight="1">
      <c r="A4" s="8" t="s">
        <v>26</v>
      </c>
      <c r="B4" s="8" t="s">
        <v>27</v>
      </c>
    </row>
    <row r="5" spans="1:2" ht="15.75" customHeight="1"/>
    <row r="6" spans="1:2" ht="15.75" customHeight="1"/>
    <row r="7" spans="1:2" ht="15.75" customHeight="1"/>
    <row r="8" spans="1:2" ht="15.75" customHeight="1"/>
    <row r="9" spans="1:2" ht="15.75" customHeight="1"/>
    <row r="10" spans="1:2" ht="15.75" customHeight="1"/>
    <row r="11" spans="1:2" ht="15.75" customHeight="1"/>
    <row r="12" spans="1:2" ht="15.75" customHeight="1"/>
    <row r="13" spans="1:2" ht="15.75" customHeight="1"/>
    <row r="14" spans="1:2" ht="15.75" customHeight="1"/>
    <row r="15" spans="1:2" ht="15.75" customHeight="1"/>
    <row r="16" spans="1:2"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000"/>
  <sheetViews>
    <sheetView workbookViewId="0"/>
  </sheetViews>
  <sheetFormatPr defaultColWidth="11.2265625" defaultRowHeight="15" customHeight="1"/>
  <cols>
    <col min="1" max="1" width="12.6796875" customWidth="1"/>
    <col min="2" max="3" width="13.6796875" customWidth="1"/>
    <col min="4" max="4" width="42.31640625" customWidth="1"/>
    <col min="5" max="5" width="17" customWidth="1"/>
    <col min="6" max="6" width="18" customWidth="1"/>
    <col min="7" max="7" width="16.6796875" customWidth="1"/>
    <col min="8" max="8" width="15" customWidth="1"/>
    <col min="9" max="9" width="14.6796875" customWidth="1"/>
    <col min="10" max="26" width="11" customWidth="1"/>
  </cols>
  <sheetData>
    <row r="1" spans="1:9" ht="15.75" customHeight="1">
      <c r="A1" s="1" t="s">
        <v>13</v>
      </c>
      <c r="B1" s="1" t="s">
        <v>14</v>
      </c>
      <c r="C1" s="1" t="s">
        <v>8</v>
      </c>
      <c r="D1" s="1" t="s">
        <v>9</v>
      </c>
      <c r="E1" s="1" t="s">
        <v>21</v>
      </c>
      <c r="F1" s="1" t="s">
        <v>22</v>
      </c>
      <c r="G1" s="1" t="s">
        <v>28</v>
      </c>
      <c r="H1" s="1" t="s">
        <v>29</v>
      </c>
      <c r="I1" s="1" t="s">
        <v>30</v>
      </c>
    </row>
    <row r="2" spans="1:9" ht="15.75" customHeight="1">
      <c r="A2" s="12" t="str">
        <f>Group!$A$2</f>
        <v>MG</v>
      </c>
      <c r="B2" s="13" t="str">
        <f>VLOOKUP(A2,Group!$A$2:$B$6,2,FALSE)</f>
        <v>Management</v>
      </c>
      <c r="C2" s="14" t="s">
        <v>31</v>
      </c>
      <c r="D2" s="13" t="str">
        <f>VLOOKUP(C2,Submodule!$D$2:$E$28,2,FALSE)</f>
        <v>1.1 Hintergrund und Geschichte der Blockchain</v>
      </c>
      <c r="E2" s="15" t="s">
        <v>24</v>
      </c>
      <c r="F2" s="16" t="str">
        <f>VLOOKUP(E2,Importance!$A$2:$B$4,2,FALSE)</f>
        <v>Relevant</v>
      </c>
      <c r="G2" s="11">
        <f>VLOOKUP(D2,Submodule!$E$2:$G$28,2,FALSE)*IF(E2="M", 1, 0)</f>
        <v>0</v>
      </c>
      <c r="H2" s="11">
        <f>VLOOKUP(D2,Submodule!$E$2:$G$28,2,FALSE)*IF(E2="R", 1, 0)</f>
        <v>0.15</v>
      </c>
      <c r="I2" s="11">
        <f>VLOOKUP(D2,Submodule!$E$2:$G$28,2,FALSE)*IF(E2="O", 1, 0)</f>
        <v>0</v>
      </c>
    </row>
    <row r="3" spans="1:9" ht="15.75" customHeight="1">
      <c r="A3" s="17" t="str">
        <f>Group!$A$3</f>
        <v>TE</v>
      </c>
      <c r="B3" s="18" t="str">
        <f>VLOOKUP(A3,Group!$A$2:$B$6,2,FALSE)</f>
        <v>Lehrkräfte</v>
      </c>
      <c r="C3" s="10" t="str">
        <f t="shared" ref="C3:C6" si="0">C2</f>
        <v>1.1</v>
      </c>
      <c r="D3" s="18" t="str">
        <f>VLOOKUP(C3,Submodule!$D$2:$E$28,2,FALSE)</f>
        <v>1.1 Hintergrund und Geschichte der Blockchain</v>
      </c>
      <c r="E3" s="8" t="s">
        <v>24</v>
      </c>
      <c r="F3" s="19" t="str">
        <f>VLOOKUP(E3,Importance!$A$2:$B$4,2,FALSE)</f>
        <v>Relevant</v>
      </c>
      <c r="G3" s="11">
        <f>VLOOKUP(D3,Submodule!$E$2:$G$28,2,FALSE)*IF(E3="M", 1, 0)</f>
        <v>0</v>
      </c>
      <c r="H3" s="11">
        <f>VLOOKUP(D3,Submodule!$E$2:$G$28,2,FALSE)*IF(E3="R", 1, 0)</f>
        <v>0.15</v>
      </c>
      <c r="I3" s="11">
        <f>VLOOKUP(D3,Submodule!$E$2:$G$28,2,FALSE)*IF(E3="O", 1, 0)</f>
        <v>0</v>
      </c>
    </row>
    <row r="4" spans="1:9" ht="15.75" customHeight="1">
      <c r="A4" s="17" t="str">
        <f>Group!$A$4</f>
        <v>IT</v>
      </c>
      <c r="B4" s="18" t="str">
        <f>VLOOKUP(A4,Group!$A$2:$B$6,2,FALSE)</f>
        <v>IT</v>
      </c>
      <c r="C4" s="10" t="str">
        <f t="shared" si="0"/>
        <v>1.1</v>
      </c>
      <c r="D4" s="18" t="str">
        <f>VLOOKUP(C4,Submodule!$D$2:$E$28,2,FALSE)</f>
        <v>1.1 Hintergrund und Geschichte der Blockchain</v>
      </c>
      <c r="E4" s="8" t="s">
        <v>24</v>
      </c>
      <c r="F4" s="19" t="str">
        <f>VLOOKUP(E4,Importance!$A$2:$B$4,2,FALSE)</f>
        <v>Relevant</v>
      </c>
      <c r="G4" s="11">
        <f>VLOOKUP(D4,Submodule!$E$2:$G$28,2,FALSE)*IF(E4="M", 1, 0)</f>
        <v>0</v>
      </c>
      <c r="H4" s="11">
        <f>VLOOKUP(D4,Submodule!$E$2:$G$28,2,FALSE)*IF(E4="R", 1, 0)</f>
        <v>0.15</v>
      </c>
      <c r="I4" s="11">
        <f>VLOOKUP(D4,Submodule!$E$2:$G$28,2,FALSE)*IF(E4="O", 1, 0)</f>
        <v>0</v>
      </c>
    </row>
    <row r="5" spans="1:9" ht="15.75" customHeight="1">
      <c r="A5" s="17" t="str">
        <f>Group!$A$5</f>
        <v>ST</v>
      </c>
      <c r="B5" s="18" t="str">
        <f>VLOOKUP(A5,Group!$A$2:$B$6,2,FALSE)</f>
        <v>Studierende</v>
      </c>
      <c r="C5" s="10" t="str">
        <f t="shared" si="0"/>
        <v>1.1</v>
      </c>
      <c r="D5" s="18" t="str">
        <f>VLOOKUP(C5,Submodule!$D$2:$E$28,2,FALSE)</f>
        <v>1.1 Hintergrund und Geschichte der Blockchain</v>
      </c>
      <c r="E5" s="8" t="s">
        <v>24</v>
      </c>
      <c r="F5" s="19" t="str">
        <f>VLOOKUP(E5,Importance!$A$2:$B$4,2,FALSE)</f>
        <v>Relevant</v>
      </c>
      <c r="G5" s="11">
        <f>VLOOKUP(D5,Submodule!$E$2:$G$28,2,FALSE)*IF(E5="M", 1, 0)</f>
        <v>0</v>
      </c>
      <c r="H5" s="11">
        <f>VLOOKUP(D5,Submodule!$E$2:$G$28,2,FALSE)*IF(E5="R", 1, 0)</f>
        <v>0.15</v>
      </c>
      <c r="I5" s="11">
        <f>VLOOKUP(D5,Submodule!$E$2:$G$28,2,FALSE)*IF(E5="O", 1, 0)</f>
        <v>0</v>
      </c>
    </row>
    <row r="6" spans="1:9" ht="15.75" customHeight="1">
      <c r="A6" s="20" t="str">
        <f>Group!$A$6</f>
        <v>OT</v>
      </c>
      <c r="B6" s="21" t="str">
        <f>VLOOKUP(A6,Group!$A$2:$B$6,2,FALSE)</f>
        <v>Andere</v>
      </c>
      <c r="C6" s="22" t="str">
        <f t="shared" si="0"/>
        <v>1.1</v>
      </c>
      <c r="D6" s="21" t="str">
        <f>VLOOKUP(C6,Submodule!$D$2:$E$28,2,FALSE)</f>
        <v>1.1 Hintergrund und Geschichte der Blockchain</v>
      </c>
      <c r="E6" s="23" t="s">
        <v>24</v>
      </c>
      <c r="F6" s="24" t="str">
        <f>VLOOKUP(E6,Importance!$A$2:$B$4,2,FALSE)</f>
        <v>Relevant</v>
      </c>
      <c r="G6" s="11">
        <f>VLOOKUP(D6,Submodule!$E$2:$G$28,2,FALSE)*IF(E6="M", 1, 0)</f>
        <v>0</v>
      </c>
      <c r="H6" s="11">
        <f>VLOOKUP(D6,Submodule!$E$2:$G$28,2,FALSE)*IF(E6="R", 1, 0)</f>
        <v>0.15</v>
      </c>
      <c r="I6" s="11">
        <f>VLOOKUP(D6,Submodule!$E$2:$G$28,2,FALSE)*IF(E6="O", 1, 0)</f>
        <v>0</v>
      </c>
    </row>
    <row r="7" spans="1:9" ht="15.75" customHeight="1">
      <c r="A7" s="12" t="str">
        <f>Group!$A$2</f>
        <v>MG</v>
      </c>
      <c r="B7" s="13" t="str">
        <f>VLOOKUP(A7,Group!$A$2:$B$6,2,FALSE)</f>
        <v>Management</v>
      </c>
      <c r="C7" s="14" t="s">
        <v>32</v>
      </c>
      <c r="D7" s="13" t="str">
        <f>VLOOKUP(C7,Submodule!$D$2:$E$28,2,FALSE)</f>
        <v>1.2 Blockchain-Architekturen</v>
      </c>
      <c r="E7" s="15" t="s">
        <v>24</v>
      </c>
      <c r="F7" s="16" t="str">
        <f>VLOOKUP(E7,Importance!$A$2:$B$4,2,FALSE)</f>
        <v>Relevant</v>
      </c>
      <c r="G7" s="11">
        <f>VLOOKUP(D7,Submodule!$E$2:$G$28,2,FALSE)*IF(E7="M", 1, 0)</f>
        <v>0</v>
      </c>
      <c r="H7" s="11">
        <f>VLOOKUP(D7,Submodule!$E$2:$G$28,2,FALSE)*IF(E7="R", 1, 0)</f>
        <v>0.15</v>
      </c>
      <c r="I7" s="11">
        <f>VLOOKUP(D7,Submodule!$E$2:$G$28,2,FALSE)*IF(E7="O", 1, 0)</f>
        <v>0</v>
      </c>
    </row>
    <row r="8" spans="1:9" ht="15.75" customHeight="1">
      <c r="A8" s="17" t="str">
        <f>Group!$A$3</f>
        <v>TE</v>
      </c>
      <c r="B8" s="18" t="str">
        <f>VLOOKUP(A8,Group!$A$2:$B$6,2,FALSE)</f>
        <v>Lehrkräfte</v>
      </c>
      <c r="C8" s="10" t="str">
        <f t="shared" ref="C8:C11" si="1">C7</f>
        <v>1.2</v>
      </c>
      <c r="D8" s="18" t="str">
        <f>VLOOKUP(C8,Submodule!$D$2:$E$28,2,FALSE)</f>
        <v>1.2 Blockchain-Architekturen</v>
      </c>
      <c r="E8" s="8" t="s">
        <v>24</v>
      </c>
      <c r="F8" s="19" t="str">
        <f>VLOOKUP(E8,Importance!$A$2:$B$4,2,FALSE)</f>
        <v>Relevant</v>
      </c>
      <c r="G8" s="11">
        <f>VLOOKUP(D8,Submodule!$E$2:$G$28,2,FALSE)*IF(E8="M", 1, 0)</f>
        <v>0</v>
      </c>
      <c r="H8" s="11">
        <f>VLOOKUP(D8,Submodule!$E$2:$G$28,2,FALSE)*IF(E8="R", 1, 0)</f>
        <v>0.15</v>
      </c>
      <c r="I8" s="11">
        <f>VLOOKUP(D8,Submodule!$E$2:$G$28,2,FALSE)*IF(E8="O", 1, 0)</f>
        <v>0</v>
      </c>
    </row>
    <row r="9" spans="1:9" ht="15.75" customHeight="1">
      <c r="A9" s="17" t="str">
        <f>Group!$A$4</f>
        <v>IT</v>
      </c>
      <c r="B9" s="18" t="str">
        <f>VLOOKUP(A9,Group!$A$2:$B$6,2,FALSE)</f>
        <v>IT</v>
      </c>
      <c r="C9" s="10" t="str">
        <f t="shared" si="1"/>
        <v>1.2</v>
      </c>
      <c r="D9" s="18" t="str">
        <f>VLOOKUP(C9,Submodule!$D$2:$E$28,2,FALSE)</f>
        <v>1.2 Blockchain-Architekturen</v>
      </c>
      <c r="E9" s="8" t="s">
        <v>24</v>
      </c>
      <c r="F9" s="19" t="str">
        <f>VLOOKUP(E9,Importance!$A$2:$B$4,2,FALSE)</f>
        <v>Relevant</v>
      </c>
      <c r="G9" s="11">
        <f>VLOOKUP(D9,Submodule!$E$2:$G$28,2,FALSE)*IF(E9="M", 1, 0)</f>
        <v>0</v>
      </c>
      <c r="H9" s="11">
        <f>VLOOKUP(D9,Submodule!$E$2:$G$28,2,FALSE)*IF(E9="R", 1, 0)</f>
        <v>0.15</v>
      </c>
      <c r="I9" s="11">
        <f>VLOOKUP(D9,Submodule!$E$2:$G$28,2,FALSE)*IF(E9="O", 1, 0)</f>
        <v>0</v>
      </c>
    </row>
    <row r="10" spans="1:9" ht="15.75" customHeight="1">
      <c r="A10" s="17" t="str">
        <f>Group!$A$5</f>
        <v>ST</v>
      </c>
      <c r="B10" s="18" t="str">
        <f>VLOOKUP(A10,Group!$A$2:$B$6,2,FALSE)</f>
        <v>Studierende</v>
      </c>
      <c r="C10" s="10" t="str">
        <f t="shared" si="1"/>
        <v>1.2</v>
      </c>
      <c r="D10" s="18" t="str">
        <f>VLOOKUP(C10,Submodule!$D$2:$E$28,2,FALSE)</f>
        <v>1.2 Blockchain-Architekturen</v>
      </c>
      <c r="E10" s="8" t="s">
        <v>24</v>
      </c>
      <c r="F10" s="19" t="str">
        <f>VLOOKUP(E10,Importance!$A$2:$B$4,2,FALSE)</f>
        <v>Relevant</v>
      </c>
      <c r="G10" s="11">
        <f>VLOOKUP(D10,Submodule!$E$2:$G$28,2,FALSE)*IF(E10="M", 1, 0)</f>
        <v>0</v>
      </c>
      <c r="H10" s="11">
        <f>VLOOKUP(D10,Submodule!$E$2:$G$28,2,FALSE)*IF(E10="R", 1, 0)</f>
        <v>0.15</v>
      </c>
      <c r="I10" s="11">
        <f>VLOOKUP(D10,Submodule!$E$2:$G$28,2,FALSE)*IF(E10="O", 1, 0)</f>
        <v>0</v>
      </c>
    </row>
    <row r="11" spans="1:9" ht="15.75" customHeight="1">
      <c r="A11" s="20" t="str">
        <f>Group!$A$6</f>
        <v>OT</v>
      </c>
      <c r="B11" s="21" t="str">
        <f>VLOOKUP(A11,Group!$A$2:$B$6,2,FALSE)</f>
        <v>Andere</v>
      </c>
      <c r="C11" s="22" t="str">
        <f t="shared" si="1"/>
        <v>1.2</v>
      </c>
      <c r="D11" s="21" t="str">
        <f>VLOOKUP(C11,Submodule!$D$2:$E$28,2,FALSE)</f>
        <v>1.2 Blockchain-Architekturen</v>
      </c>
      <c r="E11" s="23" t="s">
        <v>24</v>
      </c>
      <c r="F11" s="24" t="str">
        <f>VLOOKUP(E11,Importance!$A$2:$B$4,2,FALSE)</f>
        <v>Relevant</v>
      </c>
      <c r="G11" s="11">
        <f>VLOOKUP(D11,Submodule!$E$2:$G$28,2,FALSE)*IF(E11="M", 1, 0)</f>
        <v>0</v>
      </c>
      <c r="H11" s="11">
        <f>VLOOKUP(D11,Submodule!$E$2:$G$28,2,FALSE)*IF(E11="R", 1, 0)</f>
        <v>0.15</v>
      </c>
      <c r="I11" s="11">
        <f>VLOOKUP(D11,Submodule!$E$2:$G$28,2,FALSE)*IF(E11="O", 1, 0)</f>
        <v>0</v>
      </c>
    </row>
    <row r="12" spans="1:9" ht="15.75" customHeight="1">
      <c r="A12" s="12" t="str">
        <f>Group!$A$2</f>
        <v>MG</v>
      </c>
      <c r="B12" s="13" t="str">
        <f>VLOOKUP(A12,Group!$A$2:$B$6,2,FALSE)</f>
        <v>Management</v>
      </c>
      <c r="C12" s="14" t="s">
        <v>33</v>
      </c>
      <c r="D12" s="13" t="str">
        <f>VLOOKUP(C12,Submodule!$D$2:$E$28,2,FALSE)</f>
        <v>2.1 Öffentliche vs private Blockchain</v>
      </c>
      <c r="E12" s="15" t="s">
        <v>24</v>
      </c>
      <c r="F12" s="16" t="str">
        <f>VLOOKUP(E12,Importance!$A$2:$B$4,2,FALSE)</f>
        <v>Relevant</v>
      </c>
      <c r="G12" s="11">
        <f>VLOOKUP(D12,Submodule!$E$2:$G$28,2,FALSE)*IF(E12="M", 1, 0)</f>
        <v>0</v>
      </c>
      <c r="H12" s="11">
        <f>VLOOKUP(D12,Submodule!$E$2:$G$28,2,FALSE)*IF(E12="R", 1, 0)</f>
        <v>0.08</v>
      </c>
      <c r="I12" s="11">
        <f>VLOOKUP(D12,Submodule!$E$2:$G$28,2,FALSE)*IF(E12="O", 1, 0)</f>
        <v>0</v>
      </c>
    </row>
    <row r="13" spans="1:9" ht="15.75" customHeight="1">
      <c r="A13" s="17" t="str">
        <f>Group!$A$3</f>
        <v>TE</v>
      </c>
      <c r="B13" s="18" t="str">
        <f>VLOOKUP(A13,Group!$A$2:$B$6,2,FALSE)</f>
        <v>Lehrkräfte</v>
      </c>
      <c r="C13" s="10" t="str">
        <f t="shared" ref="C13:C16" si="2">C12</f>
        <v>2.1</v>
      </c>
      <c r="D13" s="18" t="str">
        <f>VLOOKUP(C13,Submodule!$D$2:$E$28,2,FALSE)</f>
        <v>2.1 Öffentliche vs private Blockchain</v>
      </c>
      <c r="E13" s="8" t="s">
        <v>24</v>
      </c>
      <c r="F13" s="19" t="str">
        <f>VLOOKUP(E13,Importance!$A$2:$B$4,2,FALSE)</f>
        <v>Relevant</v>
      </c>
      <c r="G13" s="11">
        <f>VLOOKUP(D13,Submodule!$E$2:$G$28,2,FALSE)*IF(E13="M", 1, 0)</f>
        <v>0</v>
      </c>
      <c r="H13" s="11">
        <f>VLOOKUP(D13,Submodule!$E$2:$G$28,2,FALSE)*IF(E13="R", 1, 0)</f>
        <v>0.08</v>
      </c>
      <c r="I13" s="11">
        <f>VLOOKUP(D13,Submodule!$E$2:$G$28,2,FALSE)*IF(E13="O", 1, 0)</f>
        <v>0</v>
      </c>
    </row>
    <row r="14" spans="1:9" ht="15.75" customHeight="1">
      <c r="A14" s="17" t="str">
        <f>Group!$A$4</f>
        <v>IT</v>
      </c>
      <c r="B14" s="18" t="str">
        <f>VLOOKUP(A14,Group!$A$2:$B$6,2,FALSE)</f>
        <v>IT</v>
      </c>
      <c r="C14" s="10" t="str">
        <f t="shared" si="2"/>
        <v>2.1</v>
      </c>
      <c r="D14" s="18" t="str">
        <f>VLOOKUP(C14,Submodule!$D$2:$E$28,2,FALSE)</f>
        <v>2.1 Öffentliche vs private Blockchain</v>
      </c>
      <c r="E14" s="8" t="s">
        <v>23</v>
      </c>
      <c r="F14" s="19" t="str">
        <f>VLOOKUP(E14,Importance!$A$2:$B$4,2,FALSE)</f>
        <v>Pflichtinhalt</v>
      </c>
      <c r="G14" s="11">
        <f>VLOOKUP(D14,Submodule!$E$2:$G$28,2,FALSE)*IF(E14="M", 1, 0)</f>
        <v>0.08</v>
      </c>
      <c r="H14" s="11">
        <f>VLOOKUP(D14,Submodule!$E$2:$G$28,2,FALSE)*IF(E14="R", 1, 0)</f>
        <v>0</v>
      </c>
      <c r="I14" s="11">
        <f>VLOOKUP(D14,Submodule!$E$2:$G$28,2,FALSE)*IF(E14="O", 1, 0)</f>
        <v>0</v>
      </c>
    </row>
    <row r="15" spans="1:9" ht="15.75" customHeight="1">
      <c r="A15" s="17" t="str">
        <f>Group!$A$5</f>
        <v>ST</v>
      </c>
      <c r="B15" s="18" t="str">
        <f>VLOOKUP(A15,Group!$A$2:$B$6,2,FALSE)</f>
        <v>Studierende</v>
      </c>
      <c r="C15" s="10" t="str">
        <f t="shared" si="2"/>
        <v>2.1</v>
      </c>
      <c r="D15" s="18" t="str">
        <f>VLOOKUP(C15,Submodule!$D$2:$E$28,2,FALSE)</f>
        <v>2.1 Öffentliche vs private Blockchain</v>
      </c>
      <c r="E15" s="8" t="s">
        <v>26</v>
      </c>
      <c r="F15" s="19" t="str">
        <f>VLOOKUP(E15,Importance!$A$2:$B$4,2,FALSE)</f>
        <v>Optional</v>
      </c>
      <c r="G15" s="11">
        <f>VLOOKUP(D15,Submodule!$E$2:$G$28,2,FALSE)*IF(E15="M", 1, 0)</f>
        <v>0</v>
      </c>
      <c r="H15" s="11">
        <f>VLOOKUP(D15,Submodule!$E$2:$G$28,2,FALSE)*IF(E15="R", 1, 0)</f>
        <v>0</v>
      </c>
      <c r="I15" s="11">
        <f>VLOOKUP(D15,Submodule!$E$2:$G$28,2,FALSE)*IF(E15="O", 1, 0)</f>
        <v>0.08</v>
      </c>
    </row>
    <row r="16" spans="1:9" ht="15.75" customHeight="1">
      <c r="A16" s="20" t="str">
        <f>Group!$A$6</f>
        <v>OT</v>
      </c>
      <c r="B16" s="21" t="str">
        <f>VLOOKUP(A16,Group!$A$2:$B$6,2,FALSE)</f>
        <v>Andere</v>
      </c>
      <c r="C16" s="22" t="str">
        <f t="shared" si="2"/>
        <v>2.1</v>
      </c>
      <c r="D16" s="21" t="str">
        <f>VLOOKUP(C16,Submodule!$D$2:$E$28,2,FALSE)</f>
        <v>2.1 Öffentliche vs private Blockchain</v>
      </c>
      <c r="E16" s="23" t="s">
        <v>26</v>
      </c>
      <c r="F16" s="24" t="str">
        <f>VLOOKUP(E16,Importance!$A$2:$B$4,2,FALSE)</f>
        <v>Optional</v>
      </c>
      <c r="G16" s="11">
        <f>VLOOKUP(D16,Submodule!$E$2:$G$28,2,FALSE)*IF(E16="M", 1, 0)</f>
        <v>0</v>
      </c>
      <c r="H16" s="11">
        <f>VLOOKUP(D16,Submodule!$E$2:$G$28,2,FALSE)*IF(E16="R", 1, 0)</f>
        <v>0</v>
      </c>
      <c r="I16" s="11">
        <f>VLOOKUP(D16,Submodule!$E$2:$G$28,2,FALSE)*IF(E16="O", 1, 0)</f>
        <v>0.08</v>
      </c>
    </row>
    <row r="17" spans="1:9" ht="15.75" customHeight="1">
      <c r="A17" s="12" t="str">
        <f>Group!$A$2</f>
        <v>MG</v>
      </c>
      <c r="B17" s="13" t="str">
        <f>VLOOKUP(A17,Group!$A$2:$B$6,2,FALSE)</f>
        <v>Management</v>
      </c>
      <c r="C17" s="14" t="s">
        <v>34</v>
      </c>
      <c r="D17" s="13" t="str">
        <f>VLOOKUP(C17,Submodule!$D$2:$E$28,2,FALSE)</f>
        <v>2.2 erlaubnispflichtige vs erlaubnisfreie Blockchains</v>
      </c>
      <c r="E17" s="15" t="s">
        <v>24</v>
      </c>
      <c r="F17" s="16" t="str">
        <f>VLOOKUP(E17,Importance!$A$2:$B$4,2,FALSE)</f>
        <v>Relevant</v>
      </c>
      <c r="G17" s="11">
        <f>VLOOKUP(D17,Submodule!$E$2:$G$28,2,FALSE)*IF(E17="M", 1, 0)</f>
        <v>0</v>
      </c>
      <c r="H17" s="11">
        <f>VLOOKUP(D17,Submodule!$E$2:$G$28,2,FALSE)*IF(E17="R", 1, 0)</f>
        <v>0.08</v>
      </c>
      <c r="I17" s="11">
        <f>VLOOKUP(D17,Submodule!$E$2:$G$28,2,FALSE)*IF(E17="O", 1, 0)</f>
        <v>0</v>
      </c>
    </row>
    <row r="18" spans="1:9" ht="15.75" customHeight="1">
      <c r="A18" s="17" t="str">
        <f>Group!$A$3</f>
        <v>TE</v>
      </c>
      <c r="B18" s="18" t="str">
        <f>VLOOKUP(A18,Group!$A$2:$B$6,2,FALSE)</f>
        <v>Lehrkräfte</v>
      </c>
      <c r="C18" s="10" t="str">
        <f t="shared" ref="C18:C21" si="3">C17</f>
        <v>2.2</v>
      </c>
      <c r="D18" s="18" t="str">
        <f>VLOOKUP(C18,Submodule!$D$2:$E$28,2,FALSE)</f>
        <v>2.2 erlaubnispflichtige vs erlaubnisfreie Blockchains</v>
      </c>
      <c r="E18" s="8" t="s">
        <v>24</v>
      </c>
      <c r="F18" s="19" t="str">
        <f>VLOOKUP(E18,Importance!$A$2:$B$4,2,FALSE)</f>
        <v>Relevant</v>
      </c>
      <c r="G18" s="11">
        <f>VLOOKUP(D18,Submodule!$E$2:$G$28,2,FALSE)*IF(E18="M", 1, 0)</f>
        <v>0</v>
      </c>
      <c r="H18" s="11">
        <f>VLOOKUP(D18,Submodule!$E$2:$G$28,2,FALSE)*IF(E18="R", 1, 0)</f>
        <v>0.08</v>
      </c>
      <c r="I18" s="11">
        <f>VLOOKUP(D18,Submodule!$E$2:$G$28,2,FALSE)*IF(E18="O", 1, 0)</f>
        <v>0</v>
      </c>
    </row>
    <row r="19" spans="1:9" ht="15.75" customHeight="1">
      <c r="A19" s="17" t="str">
        <f>Group!$A$4</f>
        <v>IT</v>
      </c>
      <c r="B19" s="18" t="str">
        <f>VLOOKUP(A19,Group!$A$2:$B$6,2,FALSE)</f>
        <v>IT</v>
      </c>
      <c r="C19" s="10" t="str">
        <f t="shared" si="3"/>
        <v>2.2</v>
      </c>
      <c r="D19" s="18" t="str">
        <f>VLOOKUP(C19,Submodule!$D$2:$E$28,2,FALSE)</f>
        <v>2.2 erlaubnispflichtige vs erlaubnisfreie Blockchains</v>
      </c>
      <c r="E19" s="8" t="s">
        <v>23</v>
      </c>
      <c r="F19" s="19" t="str">
        <f>VLOOKUP(E19,Importance!$A$2:$B$4,2,FALSE)</f>
        <v>Pflichtinhalt</v>
      </c>
      <c r="G19" s="11">
        <f>VLOOKUP(D19,Submodule!$E$2:$G$28,2,FALSE)*IF(E19="M", 1, 0)</f>
        <v>0.08</v>
      </c>
      <c r="H19" s="11">
        <f>VLOOKUP(D19,Submodule!$E$2:$G$28,2,FALSE)*IF(E19="R", 1, 0)</f>
        <v>0</v>
      </c>
      <c r="I19" s="11">
        <f>VLOOKUP(D19,Submodule!$E$2:$G$28,2,FALSE)*IF(E19="O", 1, 0)</f>
        <v>0</v>
      </c>
    </row>
    <row r="20" spans="1:9" ht="15.75" customHeight="1">
      <c r="A20" s="17" t="str">
        <f>Group!$A$5</f>
        <v>ST</v>
      </c>
      <c r="B20" s="18" t="str">
        <f>VLOOKUP(A20,Group!$A$2:$B$6,2,FALSE)</f>
        <v>Studierende</v>
      </c>
      <c r="C20" s="10" t="str">
        <f t="shared" si="3"/>
        <v>2.2</v>
      </c>
      <c r="D20" s="18" t="str">
        <f>VLOOKUP(C20,Submodule!$D$2:$E$28,2,FALSE)</f>
        <v>2.2 erlaubnispflichtige vs erlaubnisfreie Blockchains</v>
      </c>
      <c r="E20" s="8" t="s">
        <v>26</v>
      </c>
      <c r="F20" s="19" t="str">
        <f>VLOOKUP(E20,Importance!$A$2:$B$4,2,FALSE)</f>
        <v>Optional</v>
      </c>
      <c r="G20" s="11">
        <f>VLOOKUP(D20,Submodule!$E$2:$G$28,2,FALSE)*IF(E20="M", 1, 0)</f>
        <v>0</v>
      </c>
      <c r="H20" s="11">
        <f>VLOOKUP(D20,Submodule!$E$2:$G$28,2,FALSE)*IF(E20="R", 1, 0)</f>
        <v>0</v>
      </c>
      <c r="I20" s="11">
        <f>VLOOKUP(D20,Submodule!$E$2:$G$28,2,FALSE)*IF(E20="O", 1, 0)</f>
        <v>0.08</v>
      </c>
    </row>
    <row r="21" spans="1:9" ht="15.75" customHeight="1">
      <c r="A21" s="20" t="str">
        <f>Group!$A$6</f>
        <v>OT</v>
      </c>
      <c r="B21" s="21" t="str">
        <f>VLOOKUP(A21,Group!$A$2:$B$6,2,FALSE)</f>
        <v>Andere</v>
      </c>
      <c r="C21" s="22" t="str">
        <f t="shared" si="3"/>
        <v>2.2</v>
      </c>
      <c r="D21" s="21" t="str">
        <f>VLOOKUP(C21,Submodule!$D$2:$E$28,2,FALSE)</f>
        <v>2.2 erlaubnispflichtige vs erlaubnisfreie Blockchains</v>
      </c>
      <c r="E21" s="23" t="s">
        <v>26</v>
      </c>
      <c r="F21" s="24" t="str">
        <f>VLOOKUP(E21,Importance!$A$2:$B$4,2,FALSE)</f>
        <v>Optional</v>
      </c>
      <c r="G21" s="11">
        <f>VLOOKUP(D21,Submodule!$E$2:$G$28,2,FALSE)*IF(E21="M", 1, 0)</f>
        <v>0</v>
      </c>
      <c r="H21" s="11">
        <f>VLOOKUP(D21,Submodule!$E$2:$G$28,2,FALSE)*IF(E21="R", 1, 0)</f>
        <v>0</v>
      </c>
      <c r="I21" s="11">
        <f>VLOOKUP(D21,Submodule!$E$2:$G$28,2,FALSE)*IF(E21="O", 1, 0)</f>
        <v>0.08</v>
      </c>
    </row>
    <row r="22" spans="1:9" ht="15.75" customHeight="1">
      <c r="A22" s="12" t="str">
        <f>Group!$A$2</f>
        <v>MG</v>
      </c>
      <c r="B22" s="13" t="str">
        <f>VLOOKUP(A22,Group!$A$2:$B$6,2,FALSE)</f>
        <v>Management</v>
      </c>
      <c r="C22" s="14" t="s">
        <v>35</v>
      </c>
      <c r="D22" s="13" t="str">
        <f>VLOOKUP(C22,Submodule!$D$2:$E$28,2,FALSE)</f>
        <v>2.3 Consortial-/Hybrid-Blockchains</v>
      </c>
      <c r="E22" s="15" t="s">
        <v>24</v>
      </c>
      <c r="F22" s="16" t="str">
        <f>VLOOKUP(E22,Importance!$A$2:$B$4,2,FALSE)</f>
        <v>Relevant</v>
      </c>
      <c r="G22" s="11">
        <f>VLOOKUP(D22,Submodule!$E$2:$G$28,2,FALSE)*IF(E22="M", 1, 0)</f>
        <v>0</v>
      </c>
      <c r="H22" s="11">
        <f>VLOOKUP(D22,Submodule!$E$2:$G$28,2,FALSE)*IF(E22="R", 1, 0)</f>
        <v>0.08</v>
      </c>
      <c r="I22" s="11">
        <f>VLOOKUP(D22,Submodule!$E$2:$G$28,2,FALSE)*IF(E22="O", 1, 0)</f>
        <v>0</v>
      </c>
    </row>
    <row r="23" spans="1:9" ht="15.75" customHeight="1">
      <c r="A23" s="17" t="str">
        <f>Group!$A$3</f>
        <v>TE</v>
      </c>
      <c r="B23" s="18" t="str">
        <f>VLOOKUP(A23,Group!$A$2:$B$6,2,FALSE)</f>
        <v>Lehrkräfte</v>
      </c>
      <c r="C23" s="10" t="str">
        <f t="shared" ref="C23:C26" si="4">C22</f>
        <v>2.3</v>
      </c>
      <c r="D23" s="18" t="str">
        <f>VLOOKUP(C23,Submodule!$D$2:$E$28,2,FALSE)</f>
        <v>2.3 Consortial-/Hybrid-Blockchains</v>
      </c>
      <c r="E23" s="8" t="s">
        <v>24</v>
      </c>
      <c r="F23" s="19" t="str">
        <f>VLOOKUP(E23,Importance!$A$2:$B$4,2,FALSE)</f>
        <v>Relevant</v>
      </c>
      <c r="G23" s="11">
        <f>VLOOKUP(D23,Submodule!$E$2:$G$28,2,FALSE)*IF(E23="M", 1, 0)</f>
        <v>0</v>
      </c>
      <c r="H23" s="11">
        <f>VLOOKUP(D23,Submodule!$E$2:$G$28,2,FALSE)*IF(E23="R", 1, 0)</f>
        <v>0.08</v>
      </c>
      <c r="I23" s="11">
        <f>VLOOKUP(D23,Submodule!$E$2:$G$28,2,FALSE)*IF(E23="O", 1, 0)</f>
        <v>0</v>
      </c>
    </row>
    <row r="24" spans="1:9" ht="15.75" customHeight="1">
      <c r="A24" s="17" t="str">
        <f>Group!$A$4</f>
        <v>IT</v>
      </c>
      <c r="B24" s="18" t="str">
        <f>VLOOKUP(A24,Group!$A$2:$B$6,2,FALSE)</f>
        <v>IT</v>
      </c>
      <c r="C24" s="10" t="str">
        <f t="shared" si="4"/>
        <v>2.3</v>
      </c>
      <c r="D24" s="18" t="str">
        <f>VLOOKUP(C24,Submodule!$D$2:$E$28,2,FALSE)</f>
        <v>2.3 Consortial-/Hybrid-Blockchains</v>
      </c>
      <c r="E24" s="8" t="s">
        <v>23</v>
      </c>
      <c r="F24" s="19" t="str">
        <f>VLOOKUP(E24,Importance!$A$2:$B$4,2,FALSE)</f>
        <v>Pflichtinhalt</v>
      </c>
      <c r="G24" s="11">
        <f>VLOOKUP(D24,Submodule!$E$2:$G$28,2,FALSE)*IF(E24="M", 1, 0)</f>
        <v>0.08</v>
      </c>
      <c r="H24" s="11">
        <f>VLOOKUP(D24,Submodule!$E$2:$G$28,2,FALSE)*IF(E24="R", 1, 0)</f>
        <v>0</v>
      </c>
      <c r="I24" s="11">
        <f>VLOOKUP(D24,Submodule!$E$2:$G$28,2,FALSE)*IF(E24="O", 1, 0)</f>
        <v>0</v>
      </c>
    </row>
    <row r="25" spans="1:9" ht="15.75" customHeight="1">
      <c r="A25" s="17" t="str">
        <f>Group!$A$5</f>
        <v>ST</v>
      </c>
      <c r="B25" s="18" t="str">
        <f>VLOOKUP(A25,Group!$A$2:$B$6,2,FALSE)</f>
        <v>Studierende</v>
      </c>
      <c r="C25" s="10" t="str">
        <f t="shared" si="4"/>
        <v>2.3</v>
      </c>
      <c r="D25" s="18" t="str">
        <f>VLOOKUP(C25,Submodule!$D$2:$E$28,2,FALSE)</f>
        <v>2.3 Consortial-/Hybrid-Blockchains</v>
      </c>
      <c r="E25" s="8" t="s">
        <v>26</v>
      </c>
      <c r="F25" s="19" t="str">
        <f>VLOOKUP(E25,Importance!$A$2:$B$4,2,FALSE)</f>
        <v>Optional</v>
      </c>
      <c r="G25" s="11">
        <f>VLOOKUP(D25,Submodule!$E$2:$G$28,2,FALSE)*IF(E25="M", 1, 0)</f>
        <v>0</v>
      </c>
      <c r="H25" s="11">
        <f>VLOOKUP(D25,Submodule!$E$2:$G$28,2,FALSE)*IF(E25="R", 1, 0)</f>
        <v>0</v>
      </c>
      <c r="I25" s="11">
        <f>VLOOKUP(D25,Submodule!$E$2:$G$28,2,FALSE)*IF(E25="O", 1, 0)</f>
        <v>0.08</v>
      </c>
    </row>
    <row r="26" spans="1:9" ht="15.75" customHeight="1">
      <c r="A26" s="20" t="str">
        <f>Group!$A$6</f>
        <v>OT</v>
      </c>
      <c r="B26" s="21" t="str">
        <f>VLOOKUP(A26,Group!$A$2:$B$6,2,FALSE)</f>
        <v>Andere</v>
      </c>
      <c r="C26" s="22" t="str">
        <f t="shared" si="4"/>
        <v>2.3</v>
      </c>
      <c r="D26" s="21" t="str">
        <f>VLOOKUP(C26,Submodule!$D$2:$E$28,2,FALSE)</f>
        <v>2.3 Consortial-/Hybrid-Blockchains</v>
      </c>
      <c r="E26" s="23" t="s">
        <v>26</v>
      </c>
      <c r="F26" s="24" t="str">
        <f>VLOOKUP(E26,Importance!$A$2:$B$4,2,FALSE)</f>
        <v>Optional</v>
      </c>
      <c r="G26" s="11">
        <f>VLOOKUP(D26,Submodule!$E$2:$G$28,2,FALSE)*IF(E26="M", 1, 0)</f>
        <v>0</v>
      </c>
      <c r="H26" s="11">
        <f>VLOOKUP(D26,Submodule!$E$2:$G$28,2,FALSE)*IF(E26="R", 1, 0)</f>
        <v>0</v>
      </c>
      <c r="I26" s="11">
        <f>VLOOKUP(D26,Submodule!$E$2:$G$28,2,FALSE)*IF(E26="O", 1, 0)</f>
        <v>0.08</v>
      </c>
    </row>
    <row r="27" spans="1:9" ht="15.75" customHeight="1">
      <c r="A27" s="12" t="str">
        <f>Group!$A$2</f>
        <v>MG</v>
      </c>
      <c r="B27" s="13" t="str">
        <f>VLOOKUP(A27,Group!$A$2:$B$6,2,FALSE)</f>
        <v>Management</v>
      </c>
      <c r="C27" s="14" t="s">
        <v>36</v>
      </c>
      <c r="D27" s="13" t="str">
        <f>VLOOKUP(C27,Submodule!$D$2:$E$28,2,FALSE)</f>
        <v>2.4. Sicherheitsmodelle (2.4.1 Konsensalgorithmen)</v>
      </c>
      <c r="E27" s="15" t="s">
        <v>26</v>
      </c>
      <c r="F27" s="16" t="str">
        <f>VLOOKUP(E27,Importance!$A$2:$B$4,2,FALSE)</f>
        <v>Optional</v>
      </c>
      <c r="G27" s="11">
        <f>VLOOKUP(D27,Submodule!$E$2:$G$28,2,FALSE)*IF(E27="M", 1, 0)</f>
        <v>0</v>
      </c>
      <c r="H27" s="11">
        <f>VLOOKUP(D27,Submodule!$E$2:$G$28,2,FALSE)*IF(E27="R", 1, 0)</f>
        <v>0</v>
      </c>
      <c r="I27" s="11">
        <f>VLOOKUP(D27,Submodule!$E$2:$G$28,2,FALSE)*IF(E27="O", 1, 0)</f>
        <v>0.08</v>
      </c>
    </row>
    <row r="28" spans="1:9" ht="15.75" customHeight="1">
      <c r="A28" s="17" t="str">
        <f>Group!$A$3</f>
        <v>TE</v>
      </c>
      <c r="B28" s="18" t="str">
        <f>VLOOKUP(A28,Group!$A$2:$B$6,2,FALSE)</f>
        <v>Lehrkräfte</v>
      </c>
      <c r="C28" s="10" t="str">
        <f t="shared" ref="C28:C31" si="5">C27</f>
        <v>2.4</v>
      </c>
      <c r="D28" s="18" t="str">
        <f>VLOOKUP(C28,Submodule!$D$2:$E$28,2,FALSE)</f>
        <v>2.4. Sicherheitsmodelle (2.4.1 Konsensalgorithmen)</v>
      </c>
      <c r="E28" s="8" t="s">
        <v>26</v>
      </c>
      <c r="F28" s="19" t="str">
        <f>VLOOKUP(E28,Importance!$A$2:$B$4,2,FALSE)</f>
        <v>Optional</v>
      </c>
      <c r="G28" s="11">
        <f>VLOOKUP(D28,Submodule!$E$2:$G$28,2,FALSE)*IF(E28="M", 1, 0)</f>
        <v>0</v>
      </c>
      <c r="H28" s="11">
        <f>VLOOKUP(D28,Submodule!$E$2:$G$28,2,FALSE)*IF(E28="R", 1, 0)</f>
        <v>0</v>
      </c>
      <c r="I28" s="11">
        <f>VLOOKUP(D28,Submodule!$E$2:$G$28,2,FALSE)*IF(E28="O", 1, 0)</f>
        <v>0.08</v>
      </c>
    </row>
    <row r="29" spans="1:9" ht="15.75" customHeight="1">
      <c r="A29" s="17" t="str">
        <f>Group!$A$4</f>
        <v>IT</v>
      </c>
      <c r="B29" s="18" t="str">
        <f>VLOOKUP(A29,Group!$A$2:$B$6,2,FALSE)</f>
        <v>IT</v>
      </c>
      <c r="C29" s="10" t="str">
        <f t="shared" si="5"/>
        <v>2.4</v>
      </c>
      <c r="D29" s="18" t="str">
        <f>VLOOKUP(C29,Submodule!$D$2:$E$28,2,FALSE)</f>
        <v>2.4. Sicherheitsmodelle (2.4.1 Konsensalgorithmen)</v>
      </c>
      <c r="E29" s="8" t="s">
        <v>23</v>
      </c>
      <c r="F29" s="19" t="str">
        <f>VLOOKUP(E29,Importance!$A$2:$B$4,2,FALSE)</f>
        <v>Pflichtinhalt</v>
      </c>
      <c r="G29" s="11">
        <f>VLOOKUP(D29,Submodule!$E$2:$G$28,2,FALSE)*IF(E29="M", 1, 0)</f>
        <v>0.08</v>
      </c>
      <c r="H29" s="11">
        <f>VLOOKUP(D29,Submodule!$E$2:$G$28,2,FALSE)*IF(E29="R", 1, 0)</f>
        <v>0</v>
      </c>
      <c r="I29" s="11">
        <f>VLOOKUP(D29,Submodule!$E$2:$G$28,2,FALSE)*IF(E29="O", 1, 0)</f>
        <v>0</v>
      </c>
    </row>
    <row r="30" spans="1:9" ht="15.75" customHeight="1">
      <c r="A30" s="17" t="str">
        <f>Group!$A$5</f>
        <v>ST</v>
      </c>
      <c r="B30" s="18" t="str">
        <f>VLOOKUP(A30,Group!$A$2:$B$6,2,FALSE)</f>
        <v>Studierende</v>
      </c>
      <c r="C30" s="10" t="str">
        <f t="shared" si="5"/>
        <v>2.4</v>
      </c>
      <c r="D30" s="18" t="str">
        <f>VLOOKUP(C30,Submodule!$D$2:$E$28,2,FALSE)</f>
        <v>2.4. Sicherheitsmodelle (2.4.1 Konsensalgorithmen)</v>
      </c>
      <c r="E30" s="8" t="s">
        <v>24</v>
      </c>
      <c r="F30" s="19" t="str">
        <f>VLOOKUP(E30,Importance!$A$2:$B$4,2,FALSE)</f>
        <v>Relevant</v>
      </c>
      <c r="G30" s="11">
        <f>VLOOKUP(D30,Submodule!$E$2:$G$28,2,FALSE)*IF(E30="M", 1, 0)</f>
        <v>0</v>
      </c>
      <c r="H30" s="11">
        <f>VLOOKUP(D30,Submodule!$E$2:$G$28,2,FALSE)*IF(E30="R", 1, 0)</f>
        <v>0.08</v>
      </c>
      <c r="I30" s="11">
        <f>VLOOKUP(D30,Submodule!$E$2:$G$28,2,FALSE)*IF(E30="O", 1, 0)</f>
        <v>0</v>
      </c>
    </row>
    <row r="31" spans="1:9" ht="15.75" customHeight="1">
      <c r="A31" s="20" t="str">
        <f>Group!$A$6</f>
        <v>OT</v>
      </c>
      <c r="B31" s="21" t="str">
        <f>VLOOKUP(A31,Group!$A$2:$B$6,2,FALSE)</f>
        <v>Andere</v>
      </c>
      <c r="C31" s="22" t="str">
        <f t="shared" si="5"/>
        <v>2.4</v>
      </c>
      <c r="D31" s="21" t="str">
        <f>VLOOKUP(C31,Submodule!$D$2:$E$28,2,FALSE)</f>
        <v>2.4. Sicherheitsmodelle (2.4.1 Konsensalgorithmen)</v>
      </c>
      <c r="E31" s="23" t="s">
        <v>26</v>
      </c>
      <c r="F31" s="24" t="str">
        <f>VLOOKUP(E31,Importance!$A$2:$B$4,2,FALSE)</f>
        <v>Optional</v>
      </c>
      <c r="G31" s="11">
        <f>VLOOKUP(D31,Submodule!$E$2:$G$28,2,FALSE)*IF(E31="M", 1, 0)</f>
        <v>0</v>
      </c>
      <c r="H31" s="11">
        <f>VLOOKUP(D31,Submodule!$E$2:$G$28,2,FALSE)*IF(E31="R", 1, 0)</f>
        <v>0</v>
      </c>
      <c r="I31" s="11">
        <f>VLOOKUP(D31,Submodule!$E$2:$G$28,2,FALSE)*IF(E31="O", 1, 0)</f>
        <v>0.08</v>
      </c>
    </row>
    <row r="32" spans="1:9" ht="15.75" customHeight="1">
      <c r="A32" s="12" t="str">
        <f>Group!$A$2</f>
        <v>MG</v>
      </c>
      <c r="B32" s="13" t="str">
        <f>VLOOKUP(A32,Group!$A$2:$B$6,2,FALSE)</f>
        <v>Management</v>
      </c>
      <c r="C32" s="14" t="s">
        <v>37</v>
      </c>
      <c r="D32" s="13" t="str">
        <f>VLOOKUP(C32,Submodule!$D$2:$E$28,2,FALSE)</f>
        <v>2.5 Smart Contracts</v>
      </c>
      <c r="E32" s="15" t="s">
        <v>24</v>
      </c>
      <c r="F32" s="16" t="str">
        <f>VLOOKUP(E32,Importance!$A$2:$B$4,2,FALSE)</f>
        <v>Relevant</v>
      </c>
      <c r="G32" s="11">
        <f>VLOOKUP(D32,Submodule!$E$2:$G$28,2,FALSE)*IF(E32="M", 1, 0)</f>
        <v>0</v>
      </c>
      <c r="H32" s="11">
        <f>VLOOKUP(D32,Submodule!$E$2:$G$28,2,FALSE)*IF(E32="R", 1, 0)</f>
        <v>0.08</v>
      </c>
      <c r="I32" s="11">
        <f>VLOOKUP(D32,Submodule!$E$2:$G$28,2,FALSE)*IF(E32="O", 1, 0)</f>
        <v>0</v>
      </c>
    </row>
    <row r="33" spans="1:9" ht="15.75" customHeight="1">
      <c r="A33" s="17" t="str">
        <f>Group!$A$3</f>
        <v>TE</v>
      </c>
      <c r="B33" s="18" t="str">
        <f>VLOOKUP(A33,Group!$A$2:$B$6,2,FALSE)</f>
        <v>Lehrkräfte</v>
      </c>
      <c r="C33" s="10" t="str">
        <f t="shared" ref="C33:C36" si="6">C32</f>
        <v>2.5</v>
      </c>
      <c r="D33" s="18" t="str">
        <f>VLOOKUP(C33,Submodule!$D$2:$E$28,2,FALSE)</f>
        <v>2.5 Smart Contracts</v>
      </c>
      <c r="E33" s="8" t="s">
        <v>24</v>
      </c>
      <c r="F33" s="19" t="str">
        <f>VLOOKUP(E33,Importance!$A$2:$B$4,2,FALSE)</f>
        <v>Relevant</v>
      </c>
      <c r="G33" s="11">
        <f>VLOOKUP(D33,Submodule!$E$2:$G$28,2,FALSE)*IF(E33="M", 1, 0)</f>
        <v>0</v>
      </c>
      <c r="H33" s="11">
        <f>VLOOKUP(D33,Submodule!$E$2:$G$28,2,FALSE)*IF(E33="R", 1, 0)</f>
        <v>0.08</v>
      </c>
      <c r="I33" s="11">
        <f>VLOOKUP(D33,Submodule!$E$2:$G$28,2,FALSE)*IF(E33="O", 1, 0)</f>
        <v>0</v>
      </c>
    </row>
    <row r="34" spans="1:9" ht="15.75" customHeight="1">
      <c r="A34" s="17" t="str">
        <f>Group!$A$4</f>
        <v>IT</v>
      </c>
      <c r="B34" s="18" t="str">
        <f>VLOOKUP(A34,Group!$A$2:$B$6,2,FALSE)</f>
        <v>IT</v>
      </c>
      <c r="C34" s="10" t="str">
        <f t="shared" si="6"/>
        <v>2.5</v>
      </c>
      <c r="D34" s="18" t="str">
        <f>VLOOKUP(C34,Submodule!$D$2:$E$28,2,FALSE)</f>
        <v>2.5 Smart Contracts</v>
      </c>
      <c r="E34" s="8" t="s">
        <v>23</v>
      </c>
      <c r="F34" s="19" t="str">
        <f>VLOOKUP(E34,Importance!$A$2:$B$4,2,FALSE)</f>
        <v>Pflichtinhalt</v>
      </c>
      <c r="G34" s="11">
        <f>VLOOKUP(D34,Submodule!$E$2:$G$28,2,FALSE)*IF(E34="M", 1, 0)</f>
        <v>0.08</v>
      </c>
      <c r="H34" s="11">
        <f>VLOOKUP(D34,Submodule!$E$2:$G$28,2,FALSE)*IF(E34="R", 1, 0)</f>
        <v>0</v>
      </c>
      <c r="I34" s="11">
        <f>VLOOKUP(D34,Submodule!$E$2:$G$28,2,FALSE)*IF(E34="O", 1, 0)</f>
        <v>0</v>
      </c>
    </row>
    <row r="35" spans="1:9" ht="15.75" customHeight="1">
      <c r="A35" s="17" t="str">
        <f>Group!$A$5</f>
        <v>ST</v>
      </c>
      <c r="B35" s="18" t="str">
        <f>VLOOKUP(A35,Group!$A$2:$B$6,2,FALSE)</f>
        <v>Studierende</v>
      </c>
      <c r="C35" s="10" t="str">
        <f t="shared" si="6"/>
        <v>2.5</v>
      </c>
      <c r="D35" s="18" t="str">
        <f>VLOOKUP(C35,Submodule!$D$2:$E$28,2,FALSE)</f>
        <v>2.5 Smart Contracts</v>
      </c>
      <c r="E35" s="8" t="s">
        <v>26</v>
      </c>
      <c r="F35" s="19" t="str">
        <f>VLOOKUP(E35,Importance!$A$2:$B$4,2,FALSE)</f>
        <v>Optional</v>
      </c>
      <c r="G35" s="11">
        <f>VLOOKUP(D35,Submodule!$E$2:$G$28,2,FALSE)*IF(E35="M", 1, 0)</f>
        <v>0</v>
      </c>
      <c r="H35" s="11">
        <f>VLOOKUP(D35,Submodule!$E$2:$G$28,2,FALSE)*IF(E35="R", 1, 0)</f>
        <v>0</v>
      </c>
      <c r="I35" s="11">
        <f>VLOOKUP(D35,Submodule!$E$2:$G$28,2,FALSE)*IF(E35="O", 1, 0)</f>
        <v>0.08</v>
      </c>
    </row>
    <row r="36" spans="1:9" ht="15.75" customHeight="1">
      <c r="A36" s="20" t="str">
        <f>Group!$A$6</f>
        <v>OT</v>
      </c>
      <c r="B36" s="21" t="str">
        <f>VLOOKUP(A36,Group!$A$2:$B$6,2,FALSE)</f>
        <v>Andere</v>
      </c>
      <c r="C36" s="22" t="str">
        <f t="shared" si="6"/>
        <v>2.5</v>
      </c>
      <c r="D36" s="21" t="str">
        <f>VLOOKUP(C36,Submodule!$D$2:$E$28,2,FALSE)</f>
        <v>2.5 Smart Contracts</v>
      </c>
      <c r="E36" s="23" t="s">
        <v>26</v>
      </c>
      <c r="F36" s="24" t="str">
        <f>VLOOKUP(E36,Importance!$A$2:$B$4,2,FALSE)</f>
        <v>Optional</v>
      </c>
      <c r="G36" s="11">
        <f>VLOOKUP(D36,Submodule!$E$2:$G$28,2,FALSE)*IF(E36="M", 1, 0)</f>
        <v>0</v>
      </c>
      <c r="H36" s="11">
        <f>VLOOKUP(D36,Submodule!$E$2:$G$28,2,FALSE)*IF(E36="R", 1, 0)</f>
        <v>0</v>
      </c>
      <c r="I36" s="11">
        <f>VLOOKUP(D36,Submodule!$E$2:$G$28,2,FALSE)*IF(E36="O", 1, 0)</f>
        <v>0.08</v>
      </c>
    </row>
    <row r="37" spans="1:9" ht="15.75" customHeight="1">
      <c r="A37" s="12" t="str">
        <f>Group!$A$2</f>
        <v>MG</v>
      </c>
      <c r="B37" s="13" t="str">
        <f>VLOOKUP(A37,Group!$A$2:$B$6,2,FALSE)</f>
        <v>Management</v>
      </c>
      <c r="C37" s="14" t="s">
        <v>38</v>
      </c>
      <c r="D37" s="13" t="str">
        <f>VLOOKUP(C37,Submodule!$D$2:$E$28,2,FALSE)</f>
        <v>3.1 Private und öffentliche Schlüsselinfrastruktur</v>
      </c>
      <c r="E37" s="15" t="s">
        <v>24</v>
      </c>
      <c r="F37" s="16" t="str">
        <f>VLOOKUP(E37,Importance!$A$2:$B$4,2,FALSE)</f>
        <v>Relevant</v>
      </c>
      <c r="G37" s="11">
        <f>VLOOKUP(D37,Submodule!$E$2:$G$28,2,FALSE)*IF(E37="M", 1, 0)</f>
        <v>0</v>
      </c>
      <c r="H37" s="11">
        <f>VLOOKUP(D37,Submodule!$E$2:$G$28,2,FALSE)*IF(E37="R", 1, 0)</f>
        <v>9.9999999999999992E-2</v>
      </c>
      <c r="I37" s="11">
        <f>VLOOKUP(D37,Submodule!$E$2:$G$28,2,FALSE)*IF(E37="O", 1, 0)</f>
        <v>0</v>
      </c>
    </row>
    <row r="38" spans="1:9" ht="15.75" customHeight="1">
      <c r="A38" s="17" t="str">
        <f>Group!$A$3</f>
        <v>TE</v>
      </c>
      <c r="B38" s="18" t="str">
        <f>VLOOKUP(A38,Group!$A$2:$B$6,2,FALSE)</f>
        <v>Lehrkräfte</v>
      </c>
      <c r="C38" s="10" t="str">
        <f t="shared" ref="C38:C41" si="7">C37</f>
        <v>3.1</v>
      </c>
      <c r="D38" s="18" t="str">
        <f>VLOOKUP(C38,Submodule!$D$2:$E$28,2,FALSE)</f>
        <v>3.1 Private und öffentliche Schlüsselinfrastruktur</v>
      </c>
      <c r="E38" s="8" t="s">
        <v>23</v>
      </c>
      <c r="F38" s="19" t="str">
        <f>VLOOKUP(E38,Importance!$A$2:$B$4,2,FALSE)</f>
        <v>Pflichtinhalt</v>
      </c>
      <c r="G38" s="11">
        <f>VLOOKUP(D38,Submodule!$E$2:$G$28,2,FALSE)*IF(E38="M", 1, 0)</f>
        <v>9.9999999999999992E-2</v>
      </c>
      <c r="H38" s="11">
        <f>VLOOKUP(D38,Submodule!$E$2:$G$28,2,FALSE)*IF(E38="R", 1, 0)</f>
        <v>0</v>
      </c>
      <c r="I38" s="11">
        <f>VLOOKUP(D38,Submodule!$E$2:$G$28,2,FALSE)*IF(E38="O", 1, 0)</f>
        <v>0</v>
      </c>
    </row>
    <row r="39" spans="1:9" ht="15.75" customHeight="1">
      <c r="A39" s="17" t="str">
        <f>Group!$A$4</f>
        <v>IT</v>
      </c>
      <c r="B39" s="18" t="str">
        <f>VLOOKUP(A39,Group!$A$2:$B$6,2,FALSE)</f>
        <v>IT</v>
      </c>
      <c r="C39" s="10" t="str">
        <f t="shared" si="7"/>
        <v>3.1</v>
      </c>
      <c r="D39" s="18" t="str">
        <f>VLOOKUP(C39,Submodule!$D$2:$E$28,2,FALSE)</f>
        <v>3.1 Private und öffentliche Schlüsselinfrastruktur</v>
      </c>
      <c r="E39" s="8" t="s">
        <v>23</v>
      </c>
      <c r="F39" s="19" t="str">
        <f>VLOOKUP(E39,Importance!$A$2:$B$4,2,FALSE)</f>
        <v>Pflichtinhalt</v>
      </c>
      <c r="G39" s="11">
        <f>VLOOKUP(D39,Submodule!$E$2:$G$28,2,FALSE)*IF(E39="M", 1, 0)</f>
        <v>9.9999999999999992E-2</v>
      </c>
      <c r="H39" s="11">
        <f>VLOOKUP(D39,Submodule!$E$2:$G$28,2,FALSE)*IF(E39="R", 1, 0)</f>
        <v>0</v>
      </c>
      <c r="I39" s="11">
        <f>VLOOKUP(D39,Submodule!$E$2:$G$28,2,FALSE)*IF(E39="O", 1, 0)</f>
        <v>0</v>
      </c>
    </row>
    <row r="40" spans="1:9" ht="15.75" customHeight="1">
      <c r="A40" s="17" t="str">
        <f>Group!$A$5</f>
        <v>ST</v>
      </c>
      <c r="B40" s="18" t="str">
        <f>VLOOKUP(A40,Group!$A$2:$B$6,2,FALSE)</f>
        <v>Studierende</v>
      </c>
      <c r="C40" s="10" t="str">
        <f t="shared" si="7"/>
        <v>3.1</v>
      </c>
      <c r="D40" s="18" t="str">
        <f>VLOOKUP(C40,Submodule!$D$2:$E$28,2,FALSE)</f>
        <v>3.1 Private und öffentliche Schlüsselinfrastruktur</v>
      </c>
      <c r="E40" s="8" t="s">
        <v>23</v>
      </c>
      <c r="F40" s="19" t="str">
        <f>VLOOKUP(E40,Importance!$A$2:$B$4,2,FALSE)</f>
        <v>Pflichtinhalt</v>
      </c>
      <c r="G40" s="11">
        <f>VLOOKUP(D40,Submodule!$E$2:$G$28,2,FALSE)*IF(E40="M", 1, 0)</f>
        <v>9.9999999999999992E-2</v>
      </c>
      <c r="H40" s="11">
        <f>VLOOKUP(D40,Submodule!$E$2:$G$28,2,FALSE)*IF(E40="R", 1, 0)</f>
        <v>0</v>
      </c>
      <c r="I40" s="11">
        <f>VLOOKUP(D40,Submodule!$E$2:$G$28,2,FALSE)*IF(E40="O", 1, 0)</f>
        <v>0</v>
      </c>
    </row>
    <row r="41" spans="1:9" ht="15.75" customHeight="1">
      <c r="A41" s="20" t="str">
        <f>Group!$A$6</f>
        <v>OT</v>
      </c>
      <c r="B41" s="21" t="str">
        <f>VLOOKUP(A41,Group!$A$2:$B$6,2,FALSE)</f>
        <v>Andere</v>
      </c>
      <c r="C41" s="22" t="str">
        <f t="shared" si="7"/>
        <v>3.1</v>
      </c>
      <c r="D41" s="21" t="str">
        <f>VLOOKUP(C41,Submodule!$D$2:$E$28,2,FALSE)</f>
        <v>3.1 Private und öffentliche Schlüsselinfrastruktur</v>
      </c>
      <c r="E41" s="23" t="s">
        <v>26</v>
      </c>
      <c r="F41" s="24" t="str">
        <f>VLOOKUP(E41,Importance!$A$2:$B$4,2,FALSE)</f>
        <v>Optional</v>
      </c>
      <c r="G41" s="11">
        <f>VLOOKUP(D41,Submodule!$E$2:$G$28,2,FALSE)*IF(E41="M", 1, 0)</f>
        <v>0</v>
      </c>
      <c r="H41" s="11">
        <f>VLOOKUP(D41,Submodule!$E$2:$G$28,2,FALSE)*IF(E41="R", 1, 0)</f>
        <v>0</v>
      </c>
      <c r="I41" s="11">
        <f>VLOOKUP(D41,Submodule!$E$2:$G$28,2,FALSE)*IF(E41="O", 1, 0)</f>
        <v>9.9999999999999992E-2</v>
      </c>
    </row>
    <row r="42" spans="1:9" ht="15.75" customHeight="1">
      <c r="A42" s="12" t="str">
        <f>Group!$A$2</f>
        <v>MG</v>
      </c>
      <c r="B42" s="13" t="str">
        <f>VLOOKUP(A42,Group!$A$2:$B$6,2,FALSE)</f>
        <v>Management</v>
      </c>
      <c r="C42" s="14" t="s">
        <v>39</v>
      </c>
      <c r="D42" s="13" t="str">
        <f>VLOOKUP(C42,Submodule!$D$2:$E$28,2,FALSE)</f>
        <v>3.2 Software- und Hardware-Wallets</v>
      </c>
      <c r="E42" s="15" t="s">
        <v>24</v>
      </c>
      <c r="F42" s="16" t="str">
        <f>VLOOKUP(E42,Importance!$A$2:$B$4,2,FALSE)</f>
        <v>Relevant</v>
      </c>
      <c r="G42" s="11">
        <f>VLOOKUP(D42,Submodule!$E$2:$G$28,2,FALSE)*IF(E42="M", 1, 0)</f>
        <v>0</v>
      </c>
      <c r="H42" s="11">
        <f>VLOOKUP(D42,Submodule!$E$2:$G$28,2,FALSE)*IF(E42="R", 1, 0)</f>
        <v>9.9999999999999992E-2</v>
      </c>
      <c r="I42" s="11">
        <f>VLOOKUP(D42,Submodule!$E$2:$G$28,2,FALSE)*IF(E42="O", 1, 0)</f>
        <v>0</v>
      </c>
    </row>
    <row r="43" spans="1:9" ht="15.75" customHeight="1">
      <c r="A43" s="17" t="str">
        <f>Group!$A$3</f>
        <v>TE</v>
      </c>
      <c r="B43" s="18" t="str">
        <f>VLOOKUP(A43,Group!$A$2:$B$6,2,FALSE)</f>
        <v>Lehrkräfte</v>
      </c>
      <c r="C43" s="10" t="str">
        <f t="shared" ref="C43:C46" si="8">C42</f>
        <v>3.2</v>
      </c>
      <c r="D43" s="18" t="str">
        <f>VLOOKUP(C43,Submodule!$D$2:$E$28,2,FALSE)</f>
        <v>3.2 Software- und Hardware-Wallets</v>
      </c>
      <c r="E43" s="8" t="s">
        <v>23</v>
      </c>
      <c r="F43" s="19" t="str">
        <f>VLOOKUP(E43,Importance!$A$2:$B$4,2,FALSE)</f>
        <v>Pflichtinhalt</v>
      </c>
      <c r="G43" s="11">
        <f>VLOOKUP(D43,Submodule!$E$2:$G$28,2,FALSE)*IF(E43="M", 1, 0)</f>
        <v>9.9999999999999992E-2</v>
      </c>
      <c r="H43" s="11">
        <f>VLOOKUP(D43,Submodule!$E$2:$G$28,2,FALSE)*IF(E43="R", 1, 0)</f>
        <v>0</v>
      </c>
      <c r="I43" s="11">
        <f>VLOOKUP(D43,Submodule!$E$2:$G$28,2,FALSE)*IF(E43="O", 1, 0)</f>
        <v>0</v>
      </c>
    </row>
    <row r="44" spans="1:9" ht="15.75" customHeight="1">
      <c r="A44" s="17" t="str">
        <f>Group!$A$4</f>
        <v>IT</v>
      </c>
      <c r="B44" s="18" t="str">
        <f>VLOOKUP(A44,Group!$A$2:$B$6,2,FALSE)</f>
        <v>IT</v>
      </c>
      <c r="C44" s="10" t="str">
        <f t="shared" si="8"/>
        <v>3.2</v>
      </c>
      <c r="D44" s="18" t="str">
        <f>VLOOKUP(C44,Submodule!$D$2:$E$28,2,FALSE)</f>
        <v>3.2 Software- und Hardware-Wallets</v>
      </c>
      <c r="E44" s="8" t="s">
        <v>23</v>
      </c>
      <c r="F44" s="19" t="str">
        <f>VLOOKUP(E44,Importance!$A$2:$B$4,2,FALSE)</f>
        <v>Pflichtinhalt</v>
      </c>
      <c r="G44" s="11">
        <f>VLOOKUP(D44,Submodule!$E$2:$G$28,2,FALSE)*IF(E44="M", 1, 0)</f>
        <v>9.9999999999999992E-2</v>
      </c>
      <c r="H44" s="11">
        <f>VLOOKUP(D44,Submodule!$E$2:$G$28,2,FALSE)*IF(E44="R", 1, 0)</f>
        <v>0</v>
      </c>
      <c r="I44" s="11">
        <f>VLOOKUP(D44,Submodule!$E$2:$G$28,2,FALSE)*IF(E44="O", 1, 0)</f>
        <v>0</v>
      </c>
    </row>
    <row r="45" spans="1:9" ht="15.75" customHeight="1">
      <c r="A45" s="17" t="str">
        <f>Group!$A$5</f>
        <v>ST</v>
      </c>
      <c r="B45" s="18" t="str">
        <f>VLOOKUP(A45,Group!$A$2:$B$6,2,FALSE)</f>
        <v>Studierende</v>
      </c>
      <c r="C45" s="10" t="str">
        <f t="shared" si="8"/>
        <v>3.2</v>
      </c>
      <c r="D45" s="18" t="str">
        <f>VLOOKUP(C45,Submodule!$D$2:$E$28,2,FALSE)</f>
        <v>3.2 Software- und Hardware-Wallets</v>
      </c>
      <c r="E45" s="8" t="s">
        <v>23</v>
      </c>
      <c r="F45" s="19" t="str">
        <f>VLOOKUP(E45,Importance!$A$2:$B$4,2,FALSE)</f>
        <v>Pflichtinhalt</v>
      </c>
      <c r="G45" s="11">
        <f>VLOOKUP(D45,Submodule!$E$2:$G$28,2,FALSE)*IF(E45="M", 1, 0)</f>
        <v>9.9999999999999992E-2</v>
      </c>
      <c r="H45" s="11">
        <f>VLOOKUP(D45,Submodule!$E$2:$G$28,2,FALSE)*IF(E45="R", 1, 0)</f>
        <v>0</v>
      </c>
      <c r="I45" s="11">
        <f>VLOOKUP(D45,Submodule!$E$2:$G$28,2,FALSE)*IF(E45="O", 1, 0)</f>
        <v>0</v>
      </c>
    </row>
    <row r="46" spans="1:9" ht="15.75" customHeight="1">
      <c r="A46" s="20" t="str">
        <f>Group!$A$6</f>
        <v>OT</v>
      </c>
      <c r="B46" s="21" t="str">
        <f>VLOOKUP(A46,Group!$A$2:$B$6,2,FALSE)</f>
        <v>Andere</v>
      </c>
      <c r="C46" s="22" t="str">
        <f t="shared" si="8"/>
        <v>3.2</v>
      </c>
      <c r="D46" s="21" t="str">
        <f>VLOOKUP(C46,Submodule!$D$2:$E$28,2,FALSE)</f>
        <v>3.2 Software- und Hardware-Wallets</v>
      </c>
      <c r="E46" s="23" t="s">
        <v>26</v>
      </c>
      <c r="F46" s="24" t="str">
        <f>VLOOKUP(E46,Importance!$A$2:$B$4,2,FALSE)</f>
        <v>Optional</v>
      </c>
      <c r="G46" s="11">
        <f>VLOOKUP(D46,Submodule!$E$2:$G$28,2,FALSE)*IF(E46="M", 1, 0)</f>
        <v>0</v>
      </c>
      <c r="H46" s="11">
        <f>VLOOKUP(D46,Submodule!$E$2:$G$28,2,FALSE)*IF(E46="R", 1, 0)</f>
        <v>0</v>
      </c>
      <c r="I46" s="11">
        <f>VLOOKUP(D46,Submodule!$E$2:$G$28,2,FALSE)*IF(E46="O", 1, 0)</f>
        <v>9.9999999999999992E-2</v>
      </c>
    </row>
    <row r="47" spans="1:9" ht="15.75" customHeight="1">
      <c r="A47" s="12" t="str">
        <f>Group!$A$2</f>
        <v>MG</v>
      </c>
      <c r="B47" s="13" t="str">
        <f>VLOOKUP(A47,Group!$A$2:$B$6,2,FALSE)</f>
        <v>Management</v>
      </c>
      <c r="C47" s="14" t="s">
        <v>40</v>
      </c>
      <c r="D47" s="13" t="str">
        <f>VLOOKUP(C47,Submodule!$D$2:$E$28,2,FALSE)</f>
        <v>3.3 Praktische Beispiele</v>
      </c>
      <c r="E47" s="15" t="s">
        <v>24</v>
      </c>
      <c r="F47" s="16" t="str">
        <f>VLOOKUP(E47,Importance!$A$2:$B$4,2,FALSE)</f>
        <v>Relevant</v>
      </c>
      <c r="G47" s="11">
        <f>VLOOKUP(D47,Submodule!$E$2:$G$28,2,FALSE)*IF(E47="M", 1, 0)</f>
        <v>0</v>
      </c>
      <c r="H47" s="11">
        <f>VLOOKUP(D47,Submodule!$E$2:$G$28,2,FALSE)*IF(E47="R", 1, 0)</f>
        <v>9.9999999999999992E-2</v>
      </c>
      <c r="I47" s="11">
        <f>VLOOKUP(D47,Submodule!$E$2:$G$28,2,FALSE)*IF(E47="O", 1, 0)</f>
        <v>0</v>
      </c>
    </row>
    <row r="48" spans="1:9" ht="15.75" customHeight="1">
      <c r="A48" s="17" t="str">
        <f>Group!$A$3</f>
        <v>TE</v>
      </c>
      <c r="B48" s="18" t="str">
        <f>VLOOKUP(A48,Group!$A$2:$B$6,2,FALSE)</f>
        <v>Lehrkräfte</v>
      </c>
      <c r="C48" s="10" t="str">
        <f t="shared" ref="C48:C51" si="9">C47</f>
        <v>3.3</v>
      </c>
      <c r="D48" s="18" t="str">
        <f>VLOOKUP(C48,Submodule!$D$2:$E$28,2,FALSE)</f>
        <v>3.3 Praktische Beispiele</v>
      </c>
      <c r="E48" s="8" t="s">
        <v>24</v>
      </c>
      <c r="F48" s="19" t="str">
        <f>VLOOKUP(E48,Importance!$A$2:$B$4,2,FALSE)</f>
        <v>Relevant</v>
      </c>
      <c r="G48" s="11">
        <f>VLOOKUP(D48,Submodule!$E$2:$G$28,2,FALSE)*IF(E48="M", 1, 0)</f>
        <v>0</v>
      </c>
      <c r="H48" s="11">
        <f>VLOOKUP(D48,Submodule!$E$2:$G$28,2,FALSE)*IF(E48="R", 1, 0)</f>
        <v>9.9999999999999992E-2</v>
      </c>
      <c r="I48" s="11">
        <f>VLOOKUP(D48,Submodule!$E$2:$G$28,2,FALSE)*IF(E48="O", 1, 0)</f>
        <v>0</v>
      </c>
    </row>
    <row r="49" spans="1:9" ht="15.75" customHeight="1">
      <c r="A49" s="17" t="str">
        <f>Group!$A$4</f>
        <v>IT</v>
      </c>
      <c r="B49" s="18" t="str">
        <f>VLOOKUP(A49,Group!$A$2:$B$6,2,FALSE)</f>
        <v>IT</v>
      </c>
      <c r="C49" s="10" t="str">
        <f t="shared" si="9"/>
        <v>3.3</v>
      </c>
      <c r="D49" s="18" t="str">
        <f>VLOOKUP(C49,Submodule!$D$2:$E$28,2,FALSE)</f>
        <v>3.3 Praktische Beispiele</v>
      </c>
      <c r="E49" s="8" t="s">
        <v>24</v>
      </c>
      <c r="F49" s="19" t="str">
        <f>VLOOKUP(E49,Importance!$A$2:$B$4,2,FALSE)</f>
        <v>Relevant</v>
      </c>
      <c r="G49" s="11">
        <f>VLOOKUP(D49,Submodule!$E$2:$G$28,2,FALSE)*IF(E49="M", 1, 0)</f>
        <v>0</v>
      </c>
      <c r="H49" s="11">
        <f>VLOOKUP(D49,Submodule!$E$2:$G$28,2,FALSE)*IF(E49="R", 1, 0)</f>
        <v>9.9999999999999992E-2</v>
      </c>
      <c r="I49" s="11">
        <f>VLOOKUP(D49,Submodule!$E$2:$G$28,2,FALSE)*IF(E49="O", 1, 0)</f>
        <v>0</v>
      </c>
    </row>
    <row r="50" spans="1:9" ht="15.75" customHeight="1">
      <c r="A50" s="17" t="str">
        <f>Group!$A$5</f>
        <v>ST</v>
      </c>
      <c r="B50" s="18" t="str">
        <f>VLOOKUP(A50,Group!$A$2:$B$6,2,FALSE)</f>
        <v>Studierende</v>
      </c>
      <c r="C50" s="10" t="str">
        <f t="shared" si="9"/>
        <v>3.3</v>
      </c>
      <c r="D50" s="18" t="str">
        <f>VLOOKUP(C50,Submodule!$D$2:$E$28,2,FALSE)</f>
        <v>3.3 Praktische Beispiele</v>
      </c>
      <c r="E50" s="8" t="s">
        <v>24</v>
      </c>
      <c r="F50" s="19" t="str">
        <f>VLOOKUP(E50,Importance!$A$2:$B$4,2,FALSE)</f>
        <v>Relevant</v>
      </c>
      <c r="G50" s="11">
        <f>VLOOKUP(D50,Submodule!$E$2:$G$28,2,FALSE)*IF(E50="M", 1, 0)</f>
        <v>0</v>
      </c>
      <c r="H50" s="11">
        <f>VLOOKUP(D50,Submodule!$E$2:$G$28,2,FALSE)*IF(E50="R", 1, 0)</f>
        <v>9.9999999999999992E-2</v>
      </c>
      <c r="I50" s="11">
        <f>VLOOKUP(D50,Submodule!$E$2:$G$28,2,FALSE)*IF(E50="O", 1, 0)</f>
        <v>0</v>
      </c>
    </row>
    <row r="51" spans="1:9" ht="15.75" customHeight="1">
      <c r="A51" s="20" t="str">
        <f>Group!$A$6</f>
        <v>OT</v>
      </c>
      <c r="B51" s="21" t="str">
        <f>VLOOKUP(A51,Group!$A$2:$B$6,2,FALSE)</f>
        <v>Andere</v>
      </c>
      <c r="C51" s="22" t="str">
        <f t="shared" si="9"/>
        <v>3.3</v>
      </c>
      <c r="D51" s="21" t="str">
        <f>VLOOKUP(C51,Submodule!$D$2:$E$28,2,FALSE)</f>
        <v>3.3 Praktische Beispiele</v>
      </c>
      <c r="E51" s="23" t="s">
        <v>26</v>
      </c>
      <c r="F51" s="24" t="str">
        <f>VLOOKUP(E51,Importance!$A$2:$B$4,2,FALSE)</f>
        <v>Optional</v>
      </c>
      <c r="G51" s="11">
        <f>VLOOKUP(D51,Submodule!$E$2:$G$28,2,FALSE)*IF(E51="M", 1, 0)</f>
        <v>0</v>
      </c>
      <c r="H51" s="11">
        <f>VLOOKUP(D51,Submodule!$E$2:$G$28,2,FALSE)*IF(E51="R", 1, 0)</f>
        <v>0</v>
      </c>
      <c r="I51" s="11">
        <f>VLOOKUP(D51,Submodule!$E$2:$G$28,2,FALSE)*IF(E51="O", 1, 0)</f>
        <v>9.9999999999999992E-2</v>
      </c>
    </row>
    <row r="52" spans="1:9" ht="15.75" customHeight="1">
      <c r="A52" s="12" t="str">
        <f>Group!$A$2</f>
        <v>MG</v>
      </c>
      <c r="B52" s="13" t="str">
        <f>VLOOKUP(A52,Group!$A$2:$B$6,2,FALSE)</f>
        <v>Management</v>
      </c>
      <c r="C52" s="14" t="s">
        <v>41</v>
      </c>
      <c r="D52" s="13" t="str">
        <f>VLOOKUP(C52,Submodule!$D$2:$E$28,2,FALSE)</f>
        <v>4.1 Datenschutz Faustregeln</v>
      </c>
      <c r="E52" s="15" t="s">
        <v>23</v>
      </c>
      <c r="F52" s="16" t="str">
        <f>VLOOKUP(E52,Importance!$A$2:$B$4,2,FALSE)</f>
        <v>Pflichtinhalt</v>
      </c>
      <c r="G52" s="11">
        <f>VLOOKUP(D52,Submodule!$E$2:$G$28,2,FALSE)*IF(E52="M", 1, 0)</f>
        <v>9.9999999999999992E-2</v>
      </c>
      <c r="H52" s="11">
        <f>VLOOKUP(D52,Submodule!$E$2:$G$28,2,FALSE)*IF(E52="R", 1, 0)</f>
        <v>0</v>
      </c>
      <c r="I52" s="11">
        <f>VLOOKUP(D52,Submodule!$E$2:$G$28,2,FALSE)*IF(E52="O", 1, 0)</f>
        <v>0</v>
      </c>
    </row>
    <row r="53" spans="1:9" ht="15.75" customHeight="1">
      <c r="A53" s="17" t="str">
        <f>Group!$A$3</f>
        <v>TE</v>
      </c>
      <c r="B53" s="18" t="str">
        <f>VLOOKUP(A53,Group!$A$2:$B$6,2,FALSE)</f>
        <v>Lehrkräfte</v>
      </c>
      <c r="C53" s="10" t="str">
        <f t="shared" ref="C53:C56" si="10">C52</f>
        <v>4.1</v>
      </c>
      <c r="D53" s="18" t="str">
        <f>VLOOKUP(C53,Submodule!$D$2:$E$28,2,FALSE)</f>
        <v>4.1 Datenschutz Faustregeln</v>
      </c>
      <c r="E53" s="8" t="s">
        <v>24</v>
      </c>
      <c r="F53" s="19" t="str">
        <f>VLOOKUP(E53,Importance!$A$2:$B$4,2,FALSE)</f>
        <v>Relevant</v>
      </c>
      <c r="G53" s="11">
        <f>VLOOKUP(D53,Submodule!$E$2:$G$28,2,FALSE)*IF(E53="M", 1, 0)</f>
        <v>0</v>
      </c>
      <c r="H53" s="11">
        <f>VLOOKUP(D53,Submodule!$E$2:$G$28,2,FALSE)*IF(E53="R", 1, 0)</f>
        <v>9.9999999999999992E-2</v>
      </c>
      <c r="I53" s="11">
        <f>VLOOKUP(D53,Submodule!$E$2:$G$28,2,FALSE)*IF(E53="O", 1, 0)</f>
        <v>0</v>
      </c>
    </row>
    <row r="54" spans="1:9" ht="15.75" customHeight="1">
      <c r="A54" s="17" t="str">
        <f>Group!$A$4</f>
        <v>IT</v>
      </c>
      <c r="B54" s="18" t="str">
        <f>VLOOKUP(A54,Group!$A$2:$B$6,2,FALSE)</f>
        <v>IT</v>
      </c>
      <c r="C54" s="10" t="str">
        <f t="shared" si="10"/>
        <v>4.1</v>
      </c>
      <c r="D54" s="18" t="str">
        <f>VLOOKUP(C54,Submodule!$D$2:$E$28,2,FALSE)</f>
        <v>4.1 Datenschutz Faustregeln</v>
      </c>
      <c r="E54" s="8" t="s">
        <v>23</v>
      </c>
      <c r="F54" s="19" t="str">
        <f>VLOOKUP(E54,Importance!$A$2:$B$4,2,FALSE)</f>
        <v>Pflichtinhalt</v>
      </c>
      <c r="G54" s="11">
        <f>VLOOKUP(D54,Submodule!$E$2:$G$28,2,FALSE)*IF(E54="M", 1, 0)</f>
        <v>9.9999999999999992E-2</v>
      </c>
      <c r="H54" s="11">
        <f>VLOOKUP(D54,Submodule!$E$2:$G$28,2,FALSE)*IF(E54="R", 1, 0)</f>
        <v>0</v>
      </c>
      <c r="I54" s="11">
        <f>VLOOKUP(D54,Submodule!$E$2:$G$28,2,FALSE)*IF(E54="O", 1, 0)</f>
        <v>0</v>
      </c>
    </row>
    <row r="55" spans="1:9" ht="15.75" customHeight="1">
      <c r="A55" s="17" t="str">
        <f>Group!$A$5</f>
        <v>ST</v>
      </c>
      <c r="B55" s="18" t="str">
        <f>VLOOKUP(A55,Group!$A$2:$B$6,2,FALSE)</f>
        <v>Studierende</v>
      </c>
      <c r="C55" s="10" t="str">
        <f t="shared" si="10"/>
        <v>4.1</v>
      </c>
      <c r="D55" s="18" t="str">
        <f>VLOOKUP(C55,Submodule!$D$2:$E$28,2,FALSE)</f>
        <v>4.1 Datenschutz Faustregeln</v>
      </c>
      <c r="E55" s="8" t="s">
        <v>26</v>
      </c>
      <c r="F55" s="19" t="str">
        <f>VLOOKUP(E55,Importance!$A$2:$B$4,2,FALSE)</f>
        <v>Optional</v>
      </c>
      <c r="G55" s="11">
        <f>VLOOKUP(D55,Submodule!$E$2:$G$28,2,FALSE)*IF(E55="M", 1, 0)</f>
        <v>0</v>
      </c>
      <c r="H55" s="11">
        <f>VLOOKUP(D55,Submodule!$E$2:$G$28,2,FALSE)*IF(E55="R", 1, 0)</f>
        <v>0</v>
      </c>
      <c r="I55" s="11">
        <f>VLOOKUP(D55,Submodule!$E$2:$G$28,2,FALSE)*IF(E55="O", 1, 0)</f>
        <v>9.9999999999999992E-2</v>
      </c>
    </row>
    <row r="56" spans="1:9" ht="15.75" customHeight="1">
      <c r="A56" s="20" t="str">
        <f>Group!$A$6</f>
        <v>OT</v>
      </c>
      <c r="B56" s="21" t="str">
        <f>VLOOKUP(A56,Group!$A$2:$B$6,2,FALSE)</f>
        <v>Andere</v>
      </c>
      <c r="C56" s="22" t="str">
        <f t="shared" si="10"/>
        <v>4.1</v>
      </c>
      <c r="D56" s="21" t="str">
        <f>VLOOKUP(C56,Submodule!$D$2:$E$28,2,FALSE)</f>
        <v>4.1 Datenschutz Faustregeln</v>
      </c>
      <c r="E56" s="23" t="s">
        <v>26</v>
      </c>
      <c r="F56" s="24" t="str">
        <f>VLOOKUP(E56,Importance!$A$2:$B$4,2,FALSE)</f>
        <v>Optional</v>
      </c>
      <c r="G56" s="11">
        <f>VLOOKUP(D56,Submodule!$E$2:$G$28,2,FALSE)*IF(E56="M", 1, 0)</f>
        <v>0</v>
      </c>
      <c r="H56" s="11">
        <f>VLOOKUP(D56,Submodule!$E$2:$G$28,2,FALSE)*IF(E56="R", 1, 0)</f>
        <v>0</v>
      </c>
      <c r="I56" s="11">
        <f>VLOOKUP(D56,Submodule!$E$2:$G$28,2,FALSE)*IF(E56="O", 1, 0)</f>
        <v>9.9999999999999992E-2</v>
      </c>
    </row>
    <row r="57" spans="1:9" ht="15.75" customHeight="1">
      <c r="A57" s="12" t="str">
        <f>Group!$A$2</f>
        <v>MG</v>
      </c>
      <c r="B57" s="13" t="str">
        <f>VLOOKUP(A57,Group!$A$2:$B$6,2,FALSE)</f>
        <v>Management</v>
      </c>
      <c r="C57" s="14" t="s">
        <v>42</v>
      </c>
      <c r="D57" s="13" t="str">
        <f>VLOOKUP(C57,Submodule!$D$2:$E$28,2,FALSE)</f>
        <v>4.2 SSI – Self- Sovereign Identity</v>
      </c>
      <c r="E57" s="15" t="s">
        <v>23</v>
      </c>
      <c r="F57" s="16" t="str">
        <f>VLOOKUP(E57,Importance!$A$2:$B$4,2,FALSE)</f>
        <v>Pflichtinhalt</v>
      </c>
      <c r="G57" s="11">
        <f>VLOOKUP(D57,Submodule!$E$2:$G$28,2,FALSE)*IF(E57="M", 1, 0)</f>
        <v>9.9999999999999992E-2</v>
      </c>
      <c r="H57" s="11">
        <f>VLOOKUP(D57,Submodule!$E$2:$G$28,2,FALSE)*IF(E57="R", 1, 0)</f>
        <v>0</v>
      </c>
      <c r="I57" s="11">
        <f>VLOOKUP(D57,Submodule!$E$2:$G$28,2,FALSE)*IF(E57="O", 1, 0)</f>
        <v>0</v>
      </c>
    </row>
    <row r="58" spans="1:9" ht="15.75" customHeight="1">
      <c r="A58" s="17" t="str">
        <f>Group!$A$3</f>
        <v>TE</v>
      </c>
      <c r="B58" s="18" t="str">
        <f>VLOOKUP(A58,Group!$A$2:$B$6,2,FALSE)</f>
        <v>Lehrkräfte</v>
      </c>
      <c r="C58" s="10" t="str">
        <f t="shared" ref="C58:C61" si="11">C57</f>
        <v>4.2</v>
      </c>
      <c r="D58" s="18" t="str">
        <f>VLOOKUP(C58,Submodule!$D$2:$E$28,2,FALSE)</f>
        <v>4.2 SSI – Self- Sovereign Identity</v>
      </c>
      <c r="E58" s="8" t="s">
        <v>24</v>
      </c>
      <c r="F58" s="19" t="str">
        <f>VLOOKUP(E58,Importance!$A$2:$B$4,2,FALSE)</f>
        <v>Relevant</v>
      </c>
      <c r="G58" s="11">
        <f>VLOOKUP(D58,Submodule!$E$2:$G$28,2,FALSE)*IF(E58="M", 1, 0)</f>
        <v>0</v>
      </c>
      <c r="H58" s="11">
        <f>VLOOKUP(D58,Submodule!$E$2:$G$28,2,FALSE)*IF(E58="R", 1, 0)</f>
        <v>9.9999999999999992E-2</v>
      </c>
      <c r="I58" s="11">
        <f>VLOOKUP(D58,Submodule!$E$2:$G$28,2,FALSE)*IF(E58="O", 1, 0)</f>
        <v>0</v>
      </c>
    </row>
    <row r="59" spans="1:9" ht="15.75" customHeight="1">
      <c r="A59" s="17" t="str">
        <f>Group!$A$4</f>
        <v>IT</v>
      </c>
      <c r="B59" s="18" t="str">
        <f>VLOOKUP(A59,Group!$A$2:$B$6,2,FALSE)</f>
        <v>IT</v>
      </c>
      <c r="C59" s="10" t="str">
        <f t="shared" si="11"/>
        <v>4.2</v>
      </c>
      <c r="D59" s="18" t="str">
        <f>VLOOKUP(C59,Submodule!$D$2:$E$28,2,FALSE)</f>
        <v>4.2 SSI – Self- Sovereign Identity</v>
      </c>
      <c r="E59" s="8" t="s">
        <v>23</v>
      </c>
      <c r="F59" s="19" t="str">
        <f>VLOOKUP(E59,Importance!$A$2:$B$4,2,FALSE)</f>
        <v>Pflichtinhalt</v>
      </c>
      <c r="G59" s="11">
        <f>VLOOKUP(D59,Submodule!$E$2:$G$28,2,FALSE)*IF(E59="M", 1, 0)</f>
        <v>9.9999999999999992E-2</v>
      </c>
      <c r="H59" s="11">
        <f>VLOOKUP(D59,Submodule!$E$2:$G$28,2,FALSE)*IF(E59="R", 1, 0)</f>
        <v>0</v>
      </c>
      <c r="I59" s="11">
        <f>VLOOKUP(D59,Submodule!$E$2:$G$28,2,FALSE)*IF(E59="O", 1, 0)</f>
        <v>0</v>
      </c>
    </row>
    <row r="60" spans="1:9" ht="15.75" customHeight="1">
      <c r="A60" s="17" t="str">
        <f>Group!$A$5</f>
        <v>ST</v>
      </c>
      <c r="B60" s="18" t="str">
        <f>VLOOKUP(A60,Group!$A$2:$B$6,2,FALSE)</f>
        <v>Studierende</v>
      </c>
      <c r="C60" s="10" t="str">
        <f t="shared" si="11"/>
        <v>4.2</v>
      </c>
      <c r="D60" s="18" t="str">
        <f>VLOOKUP(C60,Submodule!$D$2:$E$28,2,FALSE)</f>
        <v>4.2 SSI – Self- Sovereign Identity</v>
      </c>
      <c r="E60" s="8" t="s">
        <v>24</v>
      </c>
      <c r="F60" s="19" t="str">
        <f>VLOOKUP(E60,Importance!$A$2:$B$4,2,FALSE)</f>
        <v>Relevant</v>
      </c>
      <c r="G60" s="11">
        <f>VLOOKUP(D60,Submodule!$E$2:$G$28,2,FALSE)*IF(E60="M", 1, 0)</f>
        <v>0</v>
      </c>
      <c r="H60" s="11">
        <f>VLOOKUP(D60,Submodule!$E$2:$G$28,2,FALSE)*IF(E60="R", 1, 0)</f>
        <v>9.9999999999999992E-2</v>
      </c>
      <c r="I60" s="11">
        <f>VLOOKUP(D60,Submodule!$E$2:$G$28,2,FALSE)*IF(E60="O", 1, 0)</f>
        <v>0</v>
      </c>
    </row>
    <row r="61" spans="1:9" ht="15.75" customHeight="1">
      <c r="A61" s="20" t="str">
        <f>Group!$A$6</f>
        <v>OT</v>
      </c>
      <c r="B61" s="21" t="str">
        <f>VLOOKUP(A61,Group!$A$2:$B$6,2,FALSE)</f>
        <v>Andere</v>
      </c>
      <c r="C61" s="22" t="str">
        <f t="shared" si="11"/>
        <v>4.2</v>
      </c>
      <c r="D61" s="21" t="str">
        <f>VLOOKUP(C61,Submodule!$D$2:$E$28,2,FALSE)</f>
        <v>4.2 SSI – Self- Sovereign Identity</v>
      </c>
      <c r="E61" s="23" t="s">
        <v>26</v>
      </c>
      <c r="F61" s="24" t="str">
        <f>VLOOKUP(E61,Importance!$A$2:$B$4,2,FALSE)</f>
        <v>Optional</v>
      </c>
      <c r="G61" s="11">
        <f>VLOOKUP(D61,Submodule!$E$2:$G$28,2,FALSE)*IF(E61="M", 1, 0)</f>
        <v>0</v>
      </c>
      <c r="H61" s="11">
        <f>VLOOKUP(D61,Submodule!$E$2:$G$28,2,FALSE)*IF(E61="R", 1, 0)</f>
        <v>0</v>
      </c>
      <c r="I61" s="11">
        <f>VLOOKUP(D61,Submodule!$E$2:$G$28,2,FALSE)*IF(E61="O", 1, 0)</f>
        <v>9.9999999999999992E-2</v>
      </c>
    </row>
    <row r="62" spans="1:9" ht="15.75" customHeight="1">
      <c r="A62" s="12" t="str">
        <f>Group!$A$2</f>
        <v>MG</v>
      </c>
      <c r="B62" s="13" t="str">
        <f>VLOOKUP(A62,Group!$A$2:$B$6,2,FALSE)</f>
        <v>Management</v>
      </c>
      <c r="C62" s="14" t="s">
        <v>43</v>
      </c>
      <c r="D62" s="13" t="str">
        <f>VLOOKUP(C62,Submodule!$D$2:$E$28,2,FALSE)</f>
        <v>4.3 Datenschutzfreundliche Blockchain-Anwendungen</v>
      </c>
      <c r="E62" s="15" t="s">
        <v>23</v>
      </c>
      <c r="F62" s="16" t="str">
        <f>VLOOKUP(E62,Importance!$A$2:$B$4,2,FALSE)</f>
        <v>Pflichtinhalt</v>
      </c>
      <c r="G62" s="11">
        <f>VLOOKUP(D62,Submodule!$E$2:$G$28,2,FALSE)*IF(E62="M", 1, 0)</f>
        <v>9.9999999999999992E-2</v>
      </c>
      <c r="H62" s="11">
        <f>VLOOKUP(D62,Submodule!$E$2:$G$28,2,FALSE)*IF(E62="R", 1, 0)</f>
        <v>0</v>
      </c>
      <c r="I62" s="11">
        <f>VLOOKUP(D62,Submodule!$E$2:$G$28,2,FALSE)*IF(E62="O", 1, 0)</f>
        <v>0</v>
      </c>
    </row>
    <row r="63" spans="1:9" ht="15.75" customHeight="1">
      <c r="A63" s="17" t="str">
        <f>Group!$A$3</f>
        <v>TE</v>
      </c>
      <c r="B63" s="18" t="str">
        <f>VLOOKUP(A63,Group!$A$2:$B$6,2,FALSE)</f>
        <v>Lehrkräfte</v>
      </c>
      <c r="C63" s="10" t="str">
        <f t="shared" ref="C63:C66" si="12">C62</f>
        <v>4.3</v>
      </c>
      <c r="D63" s="18" t="str">
        <f>VLOOKUP(C63,Submodule!$D$2:$E$28,2,FALSE)</f>
        <v>4.3 Datenschutzfreundliche Blockchain-Anwendungen</v>
      </c>
      <c r="E63" s="8" t="s">
        <v>24</v>
      </c>
      <c r="F63" s="19" t="str">
        <f>VLOOKUP(E63,Importance!$A$2:$B$4,2,FALSE)</f>
        <v>Relevant</v>
      </c>
      <c r="G63" s="11">
        <f>VLOOKUP(D63,Submodule!$E$2:$G$28,2,FALSE)*IF(E63="M", 1, 0)</f>
        <v>0</v>
      </c>
      <c r="H63" s="11">
        <f>VLOOKUP(D63,Submodule!$E$2:$G$28,2,FALSE)*IF(E63="R", 1, 0)</f>
        <v>9.9999999999999992E-2</v>
      </c>
      <c r="I63" s="11">
        <f>VLOOKUP(D63,Submodule!$E$2:$G$28,2,FALSE)*IF(E63="O", 1, 0)</f>
        <v>0</v>
      </c>
    </row>
    <row r="64" spans="1:9" ht="15.75" customHeight="1">
      <c r="A64" s="17" t="str">
        <f>Group!$A$4</f>
        <v>IT</v>
      </c>
      <c r="B64" s="18" t="str">
        <f>VLOOKUP(A64,Group!$A$2:$B$6,2,FALSE)</f>
        <v>IT</v>
      </c>
      <c r="C64" s="10" t="str">
        <f t="shared" si="12"/>
        <v>4.3</v>
      </c>
      <c r="D64" s="18" t="str">
        <f>VLOOKUP(C64,Submodule!$D$2:$E$28,2,FALSE)</f>
        <v>4.3 Datenschutzfreundliche Blockchain-Anwendungen</v>
      </c>
      <c r="E64" s="8" t="s">
        <v>23</v>
      </c>
      <c r="F64" s="19" t="str">
        <f>VLOOKUP(E64,Importance!$A$2:$B$4,2,FALSE)</f>
        <v>Pflichtinhalt</v>
      </c>
      <c r="G64" s="11">
        <f>VLOOKUP(D64,Submodule!$E$2:$G$28,2,FALSE)*IF(E64="M", 1, 0)</f>
        <v>9.9999999999999992E-2</v>
      </c>
      <c r="H64" s="11">
        <f>VLOOKUP(D64,Submodule!$E$2:$G$28,2,FALSE)*IF(E64="R", 1, 0)</f>
        <v>0</v>
      </c>
      <c r="I64" s="11">
        <f>VLOOKUP(D64,Submodule!$E$2:$G$28,2,FALSE)*IF(E64="O", 1, 0)</f>
        <v>0</v>
      </c>
    </row>
    <row r="65" spans="1:9" ht="15.75" customHeight="1">
      <c r="A65" s="17" t="str">
        <f>Group!$A$5</f>
        <v>ST</v>
      </c>
      <c r="B65" s="18" t="str">
        <f>VLOOKUP(A65,Group!$A$2:$B$6,2,FALSE)</f>
        <v>Studierende</v>
      </c>
      <c r="C65" s="10" t="str">
        <f t="shared" si="12"/>
        <v>4.3</v>
      </c>
      <c r="D65" s="18" t="str">
        <f>VLOOKUP(C65,Submodule!$D$2:$E$28,2,FALSE)</f>
        <v>4.3 Datenschutzfreundliche Blockchain-Anwendungen</v>
      </c>
      <c r="E65" s="8" t="s">
        <v>26</v>
      </c>
      <c r="F65" s="19" t="str">
        <f>VLOOKUP(E65,Importance!$A$2:$B$4,2,FALSE)</f>
        <v>Optional</v>
      </c>
      <c r="G65" s="11">
        <f>VLOOKUP(D65,Submodule!$E$2:$G$28,2,FALSE)*IF(E65="M", 1, 0)</f>
        <v>0</v>
      </c>
      <c r="H65" s="11">
        <f>VLOOKUP(D65,Submodule!$E$2:$G$28,2,FALSE)*IF(E65="R", 1, 0)</f>
        <v>0</v>
      </c>
      <c r="I65" s="11">
        <f>VLOOKUP(D65,Submodule!$E$2:$G$28,2,FALSE)*IF(E65="O", 1, 0)</f>
        <v>9.9999999999999992E-2</v>
      </c>
    </row>
    <row r="66" spans="1:9" ht="15.75" customHeight="1">
      <c r="A66" s="20" t="str">
        <f>Group!$A$6</f>
        <v>OT</v>
      </c>
      <c r="B66" s="21" t="str">
        <f>VLOOKUP(A66,Group!$A$2:$B$6,2,FALSE)</f>
        <v>Andere</v>
      </c>
      <c r="C66" s="22" t="str">
        <f t="shared" si="12"/>
        <v>4.3</v>
      </c>
      <c r="D66" s="21" t="str">
        <f>VLOOKUP(C66,Submodule!$D$2:$E$28,2,FALSE)</f>
        <v>4.3 Datenschutzfreundliche Blockchain-Anwendungen</v>
      </c>
      <c r="E66" s="23" t="s">
        <v>26</v>
      </c>
      <c r="F66" s="24" t="str">
        <f>VLOOKUP(E66,Importance!$A$2:$B$4,2,FALSE)</f>
        <v>Optional</v>
      </c>
      <c r="G66" s="11">
        <f>VLOOKUP(D66,Submodule!$E$2:$G$28,2,FALSE)*IF(E66="M", 1, 0)</f>
        <v>0</v>
      </c>
      <c r="H66" s="11">
        <f>VLOOKUP(D66,Submodule!$E$2:$G$28,2,FALSE)*IF(E66="R", 1, 0)</f>
        <v>0</v>
      </c>
      <c r="I66" s="11">
        <f>VLOOKUP(D66,Submodule!$E$2:$G$28,2,FALSE)*IF(E66="O", 1, 0)</f>
        <v>9.9999999999999992E-2</v>
      </c>
    </row>
    <row r="67" spans="1:9" ht="15.75" customHeight="1">
      <c r="A67" s="12" t="str">
        <f>Group!$A$2</f>
        <v>MG</v>
      </c>
      <c r="B67" s="13" t="str">
        <f>VLOOKUP(A67,Group!$A$2:$B$6,2,FALSE)</f>
        <v>Management</v>
      </c>
      <c r="C67" s="14" t="s">
        <v>44</v>
      </c>
      <c r="D67" s="13" t="str">
        <f>VLOOKUP(C67,Submodule!$D$2:$E$28,2,FALSE)</f>
        <v>5.1 Kryptowährungen</v>
      </c>
      <c r="E67" s="15" t="s">
        <v>24</v>
      </c>
      <c r="F67" s="16" t="str">
        <f>VLOOKUP(E67,Importance!$A$2:$B$4,2,FALSE)</f>
        <v>Relevant</v>
      </c>
      <c r="G67" s="11">
        <f>VLOOKUP(D67,Submodule!$E$2:$G$28,2,FALSE)*IF(E67="M", 1, 0)</f>
        <v>0</v>
      </c>
      <c r="H67" s="11">
        <f>VLOOKUP(D67,Submodule!$E$2:$G$28,2,FALSE)*IF(E67="R", 1, 0)</f>
        <v>0.05</v>
      </c>
      <c r="I67" s="11">
        <f>VLOOKUP(D67,Submodule!$E$2:$G$28,2,FALSE)*IF(E67="O", 1, 0)</f>
        <v>0</v>
      </c>
    </row>
    <row r="68" spans="1:9" ht="15.75" customHeight="1">
      <c r="A68" s="17" t="str">
        <f>Group!$A$3</f>
        <v>TE</v>
      </c>
      <c r="B68" s="18" t="str">
        <f>VLOOKUP(A68,Group!$A$2:$B$6,2,FALSE)</f>
        <v>Lehrkräfte</v>
      </c>
      <c r="C68" s="10" t="str">
        <f t="shared" ref="C68:C71" si="13">C67</f>
        <v>5.1</v>
      </c>
      <c r="D68" s="18" t="str">
        <f>VLOOKUP(C68,Submodule!$D$2:$E$28,2,FALSE)</f>
        <v>5.1 Kryptowährungen</v>
      </c>
      <c r="E68" s="8" t="s">
        <v>26</v>
      </c>
      <c r="F68" s="19" t="str">
        <f>VLOOKUP(E68,Importance!$A$2:$B$4,2,FALSE)</f>
        <v>Optional</v>
      </c>
      <c r="G68" s="11">
        <f>VLOOKUP(D68,Submodule!$E$2:$G$28,2,FALSE)*IF(E68="M", 1, 0)</f>
        <v>0</v>
      </c>
      <c r="H68" s="11">
        <f>VLOOKUP(D68,Submodule!$E$2:$G$28,2,FALSE)*IF(E68="R", 1, 0)</f>
        <v>0</v>
      </c>
      <c r="I68" s="11">
        <f>VLOOKUP(D68,Submodule!$E$2:$G$28,2,FALSE)*IF(E68="O", 1, 0)</f>
        <v>0.05</v>
      </c>
    </row>
    <row r="69" spans="1:9" ht="15.75" customHeight="1">
      <c r="A69" s="17" t="str">
        <f>Group!$A$4</f>
        <v>IT</v>
      </c>
      <c r="B69" s="18" t="str">
        <f>VLOOKUP(A69,Group!$A$2:$B$6,2,FALSE)</f>
        <v>IT</v>
      </c>
      <c r="C69" s="10" t="str">
        <f t="shared" si="13"/>
        <v>5.1</v>
      </c>
      <c r="D69" s="18" t="str">
        <f>VLOOKUP(C69,Submodule!$D$2:$E$28,2,FALSE)</f>
        <v>5.1 Kryptowährungen</v>
      </c>
      <c r="E69" s="8" t="s">
        <v>24</v>
      </c>
      <c r="F69" s="19" t="str">
        <f>VLOOKUP(E69,Importance!$A$2:$B$4,2,FALSE)</f>
        <v>Relevant</v>
      </c>
      <c r="G69" s="11">
        <f>VLOOKUP(D69,Submodule!$E$2:$G$28,2,FALSE)*IF(E69="M", 1, 0)</f>
        <v>0</v>
      </c>
      <c r="H69" s="11">
        <f>VLOOKUP(D69,Submodule!$E$2:$G$28,2,FALSE)*IF(E69="R", 1, 0)</f>
        <v>0.05</v>
      </c>
      <c r="I69" s="11">
        <f>VLOOKUP(D69,Submodule!$E$2:$G$28,2,FALSE)*IF(E69="O", 1, 0)</f>
        <v>0</v>
      </c>
    </row>
    <row r="70" spans="1:9" ht="15.75" customHeight="1">
      <c r="A70" s="17" t="str">
        <f>Group!$A$5</f>
        <v>ST</v>
      </c>
      <c r="B70" s="18" t="str">
        <f>VLOOKUP(A70,Group!$A$2:$B$6,2,FALSE)</f>
        <v>Studierende</v>
      </c>
      <c r="C70" s="10" t="str">
        <f t="shared" si="13"/>
        <v>5.1</v>
      </c>
      <c r="D70" s="18" t="str">
        <f>VLOOKUP(C70,Submodule!$D$2:$E$28,2,FALSE)</f>
        <v>5.1 Kryptowährungen</v>
      </c>
      <c r="E70" s="8" t="s">
        <v>26</v>
      </c>
      <c r="F70" s="19" t="str">
        <f>VLOOKUP(E70,Importance!$A$2:$B$4,2,FALSE)</f>
        <v>Optional</v>
      </c>
      <c r="G70" s="11">
        <f>VLOOKUP(D70,Submodule!$E$2:$G$28,2,FALSE)*IF(E70="M", 1, 0)</f>
        <v>0</v>
      </c>
      <c r="H70" s="11">
        <f>VLOOKUP(D70,Submodule!$E$2:$G$28,2,FALSE)*IF(E70="R", 1, 0)</f>
        <v>0</v>
      </c>
      <c r="I70" s="11">
        <f>VLOOKUP(D70,Submodule!$E$2:$G$28,2,FALSE)*IF(E70="O", 1, 0)</f>
        <v>0.05</v>
      </c>
    </row>
    <row r="71" spans="1:9" ht="15.75" customHeight="1">
      <c r="A71" s="20" t="str">
        <f>Group!$A$6</f>
        <v>OT</v>
      </c>
      <c r="B71" s="21" t="str">
        <f>VLOOKUP(A71,Group!$A$2:$B$6,2,FALSE)</f>
        <v>Andere</v>
      </c>
      <c r="C71" s="22" t="str">
        <f t="shared" si="13"/>
        <v>5.1</v>
      </c>
      <c r="D71" s="21" t="str">
        <f>VLOOKUP(C71,Submodule!$D$2:$E$28,2,FALSE)</f>
        <v>5.1 Kryptowährungen</v>
      </c>
      <c r="E71" s="23" t="s">
        <v>26</v>
      </c>
      <c r="F71" s="24" t="str">
        <f>VLOOKUP(E71,Importance!$A$2:$B$4,2,FALSE)</f>
        <v>Optional</v>
      </c>
      <c r="G71" s="11">
        <f>VLOOKUP(D71,Submodule!$E$2:$G$28,2,FALSE)*IF(E71="M", 1, 0)</f>
        <v>0</v>
      </c>
      <c r="H71" s="11">
        <f>VLOOKUP(D71,Submodule!$E$2:$G$28,2,FALSE)*IF(E71="R", 1, 0)</f>
        <v>0</v>
      </c>
      <c r="I71" s="11">
        <f>VLOOKUP(D71,Submodule!$E$2:$G$28,2,FALSE)*IF(E71="O", 1, 0)</f>
        <v>0.05</v>
      </c>
    </row>
    <row r="72" spans="1:9" ht="15.75" customHeight="1">
      <c r="A72" s="12" t="str">
        <f>Group!$A$2</f>
        <v>MG</v>
      </c>
      <c r="B72" s="13" t="str">
        <f>VLOOKUP(A72,Group!$A$2:$B$6,2,FALSE)</f>
        <v>Management</v>
      </c>
      <c r="C72" s="14" t="s">
        <v>45</v>
      </c>
      <c r="D72" s="13" t="str">
        <f>VLOOKUP(C72,Submodule!$D$2:$E$28,2,FALSE)</f>
        <v>5.2 Gesundheitswesen</v>
      </c>
      <c r="E72" s="15" t="s">
        <v>26</v>
      </c>
      <c r="F72" s="16" t="str">
        <f>VLOOKUP(E72,Importance!$A$2:$B$4,2,FALSE)</f>
        <v>Optional</v>
      </c>
      <c r="G72" s="11">
        <f>VLOOKUP(D72,Submodule!$E$2:$G$28,2,FALSE)*IF(E72="M", 1, 0)</f>
        <v>0</v>
      </c>
      <c r="H72" s="11">
        <f>VLOOKUP(D72,Submodule!$E$2:$G$28,2,FALSE)*IF(E72="R", 1, 0)</f>
        <v>0</v>
      </c>
      <c r="I72" s="11">
        <f>VLOOKUP(D72,Submodule!$E$2:$G$28,2,FALSE)*IF(E72="O", 1, 0)</f>
        <v>0.05</v>
      </c>
    </row>
    <row r="73" spans="1:9" ht="15.75" customHeight="1">
      <c r="A73" s="17" t="str">
        <f>Group!$A$3</f>
        <v>TE</v>
      </c>
      <c r="B73" s="18" t="str">
        <f>VLOOKUP(A73,Group!$A$2:$B$6,2,FALSE)</f>
        <v>Lehrkräfte</v>
      </c>
      <c r="C73" s="10" t="str">
        <f t="shared" ref="C73:C76" si="14">C72</f>
        <v>5.2</v>
      </c>
      <c r="D73" s="18" t="str">
        <f>VLOOKUP(C73,Submodule!$D$2:$E$28,2,FALSE)</f>
        <v>5.2 Gesundheitswesen</v>
      </c>
      <c r="E73" s="8" t="s">
        <v>26</v>
      </c>
      <c r="F73" s="19" t="str">
        <f>VLOOKUP(E73,Importance!$A$2:$B$4,2,FALSE)</f>
        <v>Optional</v>
      </c>
      <c r="G73" s="11">
        <f>VLOOKUP(D73,Submodule!$E$2:$G$28,2,FALSE)*IF(E73="M", 1, 0)</f>
        <v>0</v>
      </c>
      <c r="H73" s="11">
        <f>VLOOKUP(D73,Submodule!$E$2:$G$28,2,FALSE)*IF(E73="R", 1, 0)</f>
        <v>0</v>
      </c>
      <c r="I73" s="11">
        <f>VLOOKUP(D73,Submodule!$E$2:$G$28,2,FALSE)*IF(E73="O", 1, 0)</f>
        <v>0.05</v>
      </c>
    </row>
    <row r="74" spans="1:9" ht="15.75" customHeight="1">
      <c r="A74" s="17" t="str">
        <f>Group!$A$4</f>
        <v>IT</v>
      </c>
      <c r="B74" s="18" t="str">
        <f>VLOOKUP(A74,Group!$A$2:$B$6,2,FALSE)</f>
        <v>IT</v>
      </c>
      <c r="C74" s="10" t="str">
        <f t="shared" si="14"/>
        <v>5.2</v>
      </c>
      <c r="D74" s="18" t="str">
        <f>VLOOKUP(C74,Submodule!$D$2:$E$28,2,FALSE)</f>
        <v>5.2 Gesundheitswesen</v>
      </c>
      <c r="E74" s="8" t="s">
        <v>26</v>
      </c>
      <c r="F74" s="19" t="str">
        <f>VLOOKUP(E74,Importance!$A$2:$B$4,2,FALSE)</f>
        <v>Optional</v>
      </c>
      <c r="G74" s="11">
        <f>VLOOKUP(D74,Submodule!$E$2:$G$28,2,FALSE)*IF(E74="M", 1, 0)</f>
        <v>0</v>
      </c>
      <c r="H74" s="11">
        <f>VLOOKUP(D74,Submodule!$E$2:$G$28,2,FALSE)*IF(E74="R", 1, 0)</f>
        <v>0</v>
      </c>
      <c r="I74" s="11">
        <f>VLOOKUP(D74,Submodule!$E$2:$G$28,2,FALSE)*IF(E74="O", 1, 0)</f>
        <v>0.05</v>
      </c>
    </row>
    <row r="75" spans="1:9" ht="15.75" customHeight="1">
      <c r="A75" s="17" t="str">
        <f>Group!$A$5</f>
        <v>ST</v>
      </c>
      <c r="B75" s="18" t="str">
        <f>VLOOKUP(A75,Group!$A$2:$B$6,2,FALSE)</f>
        <v>Studierende</v>
      </c>
      <c r="C75" s="10" t="str">
        <f t="shared" si="14"/>
        <v>5.2</v>
      </c>
      <c r="D75" s="18" t="str">
        <f>VLOOKUP(C75,Submodule!$D$2:$E$28,2,FALSE)</f>
        <v>5.2 Gesundheitswesen</v>
      </c>
      <c r="E75" s="8" t="s">
        <v>26</v>
      </c>
      <c r="F75" s="19" t="str">
        <f>VLOOKUP(E75,Importance!$A$2:$B$4,2,FALSE)</f>
        <v>Optional</v>
      </c>
      <c r="G75" s="11">
        <f>VLOOKUP(D75,Submodule!$E$2:$G$28,2,FALSE)*IF(E75="M", 1, 0)</f>
        <v>0</v>
      </c>
      <c r="H75" s="11">
        <f>VLOOKUP(D75,Submodule!$E$2:$G$28,2,FALSE)*IF(E75="R", 1, 0)</f>
        <v>0</v>
      </c>
      <c r="I75" s="11">
        <f>VLOOKUP(D75,Submodule!$E$2:$G$28,2,FALSE)*IF(E75="O", 1, 0)</f>
        <v>0.05</v>
      </c>
    </row>
    <row r="76" spans="1:9" ht="15.75" customHeight="1">
      <c r="A76" s="20" t="str">
        <f>Group!$A$6</f>
        <v>OT</v>
      </c>
      <c r="B76" s="21" t="str">
        <f>VLOOKUP(A76,Group!$A$2:$B$6,2,FALSE)</f>
        <v>Andere</v>
      </c>
      <c r="C76" s="22" t="str">
        <f t="shared" si="14"/>
        <v>5.2</v>
      </c>
      <c r="D76" s="21" t="str">
        <f>VLOOKUP(C76,Submodule!$D$2:$E$28,2,FALSE)</f>
        <v>5.2 Gesundheitswesen</v>
      </c>
      <c r="E76" s="23" t="s">
        <v>26</v>
      </c>
      <c r="F76" s="24" t="str">
        <f>VLOOKUP(E76,Importance!$A$2:$B$4,2,FALSE)</f>
        <v>Optional</v>
      </c>
      <c r="G76" s="11">
        <f>VLOOKUP(D76,Submodule!$E$2:$G$28,2,FALSE)*IF(E76="M", 1, 0)</f>
        <v>0</v>
      </c>
      <c r="H76" s="11">
        <f>VLOOKUP(D76,Submodule!$E$2:$G$28,2,FALSE)*IF(E76="R", 1, 0)</f>
        <v>0</v>
      </c>
      <c r="I76" s="11">
        <f>VLOOKUP(D76,Submodule!$E$2:$G$28,2,FALSE)*IF(E76="O", 1, 0)</f>
        <v>0.05</v>
      </c>
    </row>
    <row r="77" spans="1:9" ht="15.75" customHeight="1">
      <c r="A77" s="12" t="str">
        <f>Group!$A$2</f>
        <v>MG</v>
      </c>
      <c r="B77" s="13" t="str">
        <f>VLOOKUP(A77,Group!$A$2:$B$6,2,FALSE)</f>
        <v>Management</v>
      </c>
      <c r="C77" s="14" t="s">
        <v>46</v>
      </c>
      <c r="D77" s="13" t="str">
        <f>VLOOKUP(C77,Submodule!$D$2:$E$28,2,FALSE)</f>
        <v>5.3 Öffentlicher Sektor</v>
      </c>
      <c r="E77" s="15" t="s">
        <v>26</v>
      </c>
      <c r="F77" s="16" t="str">
        <f>VLOOKUP(E77,Importance!$A$2:$B$4,2,FALSE)</f>
        <v>Optional</v>
      </c>
      <c r="G77" s="11">
        <f>VLOOKUP(D77,Submodule!$E$2:$G$28,2,FALSE)*IF(E77="M", 1, 0)</f>
        <v>0</v>
      </c>
      <c r="H77" s="11">
        <f>VLOOKUP(D77,Submodule!$E$2:$G$28,2,FALSE)*IF(E77="R", 1, 0)</f>
        <v>0</v>
      </c>
      <c r="I77" s="11">
        <f>VLOOKUP(D77,Submodule!$E$2:$G$28,2,FALSE)*IF(E77="O", 1, 0)</f>
        <v>0.05</v>
      </c>
    </row>
    <row r="78" spans="1:9" ht="15.75" customHeight="1">
      <c r="A78" s="17" t="str">
        <f>Group!$A$3</f>
        <v>TE</v>
      </c>
      <c r="B78" s="18" t="str">
        <f>VLOOKUP(A78,Group!$A$2:$B$6,2,FALSE)</f>
        <v>Lehrkräfte</v>
      </c>
      <c r="C78" s="10" t="str">
        <f t="shared" ref="C78:C81" si="15">C77</f>
        <v>5.3</v>
      </c>
      <c r="D78" s="18" t="str">
        <f>VLOOKUP(C78,Submodule!$D$2:$E$28,2,FALSE)</f>
        <v>5.3 Öffentlicher Sektor</v>
      </c>
      <c r="E78" s="8" t="s">
        <v>26</v>
      </c>
      <c r="F78" s="19" t="str">
        <f>VLOOKUP(E78,Importance!$A$2:$B$4,2,FALSE)</f>
        <v>Optional</v>
      </c>
      <c r="G78" s="11">
        <f>VLOOKUP(D78,Submodule!$E$2:$G$28,2,FALSE)*IF(E78="M", 1, 0)</f>
        <v>0</v>
      </c>
      <c r="H78" s="11">
        <f>VLOOKUP(D78,Submodule!$E$2:$G$28,2,FALSE)*IF(E78="R", 1, 0)</f>
        <v>0</v>
      </c>
      <c r="I78" s="11">
        <f>VLOOKUP(D78,Submodule!$E$2:$G$28,2,FALSE)*IF(E78="O", 1, 0)</f>
        <v>0.05</v>
      </c>
    </row>
    <row r="79" spans="1:9" ht="15.75" customHeight="1">
      <c r="A79" s="17" t="str">
        <f>Group!$A$4</f>
        <v>IT</v>
      </c>
      <c r="B79" s="18" t="str">
        <f>VLOOKUP(A79,Group!$A$2:$B$6,2,FALSE)</f>
        <v>IT</v>
      </c>
      <c r="C79" s="10" t="str">
        <f t="shared" si="15"/>
        <v>5.3</v>
      </c>
      <c r="D79" s="18" t="str">
        <f>VLOOKUP(C79,Submodule!$D$2:$E$28,2,FALSE)</f>
        <v>5.3 Öffentlicher Sektor</v>
      </c>
      <c r="E79" s="8" t="s">
        <v>26</v>
      </c>
      <c r="F79" s="19" t="str">
        <f>VLOOKUP(E79,Importance!$A$2:$B$4,2,FALSE)</f>
        <v>Optional</v>
      </c>
      <c r="G79" s="11">
        <f>VLOOKUP(D79,Submodule!$E$2:$G$28,2,FALSE)*IF(E79="M", 1, 0)</f>
        <v>0</v>
      </c>
      <c r="H79" s="11">
        <f>VLOOKUP(D79,Submodule!$E$2:$G$28,2,FALSE)*IF(E79="R", 1, 0)</f>
        <v>0</v>
      </c>
      <c r="I79" s="11">
        <f>VLOOKUP(D79,Submodule!$E$2:$G$28,2,FALSE)*IF(E79="O", 1, 0)</f>
        <v>0.05</v>
      </c>
    </row>
    <row r="80" spans="1:9" ht="15.75" customHeight="1">
      <c r="A80" s="17" t="str">
        <f>Group!$A$5</f>
        <v>ST</v>
      </c>
      <c r="B80" s="18" t="str">
        <f>VLOOKUP(A80,Group!$A$2:$B$6,2,FALSE)</f>
        <v>Studierende</v>
      </c>
      <c r="C80" s="10" t="str">
        <f t="shared" si="15"/>
        <v>5.3</v>
      </c>
      <c r="D80" s="18" t="str">
        <f>VLOOKUP(C80,Submodule!$D$2:$E$28,2,FALSE)</f>
        <v>5.3 Öffentlicher Sektor</v>
      </c>
      <c r="E80" s="8" t="s">
        <v>26</v>
      </c>
      <c r="F80" s="19" t="str">
        <f>VLOOKUP(E80,Importance!$A$2:$B$4,2,FALSE)</f>
        <v>Optional</v>
      </c>
      <c r="G80" s="11">
        <f>VLOOKUP(D80,Submodule!$E$2:$G$28,2,FALSE)*IF(E80="M", 1, 0)</f>
        <v>0</v>
      </c>
      <c r="H80" s="11">
        <f>VLOOKUP(D80,Submodule!$E$2:$G$28,2,FALSE)*IF(E80="R", 1, 0)</f>
        <v>0</v>
      </c>
      <c r="I80" s="11">
        <f>VLOOKUP(D80,Submodule!$E$2:$G$28,2,FALSE)*IF(E80="O", 1, 0)</f>
        <v>0.05</v>
      </c>
    </row>
    <row r="81" spans="1:9" ht="15.75" customHeight="1">
      <c r="A81" s="20" t="str">
        <f>Group!$A$6</f>
        <v>OT</v>
      </c>
      <c r="B81" s="21" t="str">
        <f>VLOOKUP(A81,Group!$A$2:$B$6,2,FALSE)</f>
        <v>Andere</v>
      </c>
      <c r="C81" s="22" t="str">
        <f t="shared" si="15"/>
        <v>5.3</v>
      </c>
      <c r="D81" s="21" t="str">
        <f>VLOOKUP(C81,Submodule!$D$2:$E$28,2,FALSE)</f>
        <v>5.3 Öffentlicher Sektor</v>
      </c>
      <c r="E81" s="23" t="s">
        <v>26</v>
      </c>
      <c r="F81" s="24" t="str">
        <f>VLOOKUP(E81,Importance!$A$2:$B$4,2,FALSE)</f>
        <v>Optional</v>
      </c>
      <c r="G81" s="11">
        <f>VLOOKUP(D81,Submodule!$E$2:$G$28,2,FALSE)*IF(E81="M", 1, 0)</f>
        <v>0</v>
      </c>
      <c r="H81" s="11">
        <f>VLOOKUP(D81,Submodule!$E$2:$G$28,2,FALSE)*IF(E81="R", 1, 0)</f>
        <v>0</v>
      </c>
      <c r="I81" s="11">
        <f>VLOOKUP(D81,Submodule!$E$2:$G$28,2,FALSE)*IF(E81="O", 1, 0)</f>
        <v>0.05</v>
      </c>
    </row>
    <row r="82" spans="1:9" ht="15.75" customHeight="1">
      <c r="A82" s="12" t="str">
        <f>Group!$A$2</f>
        <v>MG</v>
      </c>
      <c r="B82" s="13" t="str">
        <f>VLOOKUP(A82,Group!$A$2:$B$6,2,FALSE)</f>
        <v>Management</v>
      </c>
      <c r="C82" s="14" t="s">
        <v>47</v>
      </c>
      <c r="D82" s="13" t="str">
        <f>VLOOKUP(C82,Submodule!$D$2:$E$28,2,FALSE)</f>
        <v>5.4 Andere Bereiche</v>
      </c>
      <c r="E82" s="15" t="s">
        <v>26</v>
      </c>
      <c r="F82" s="16" t="str">
        <f>VLOOKUP(E82,Importance!$A$2:$B$4,2,FALSE)</f>
        <v>Optional</v>
      </c>
      <c r="G82" s="11">
        <f>VLOOKUP(D82,Submodule!$E$2:$G$28,2,FALSE)*IF(E82="M", 1, 0)</f>
        <v>0</v>
      </c>
      <c r="H82" s="11">
        <f>VLOOKUP(D82,Submodule!$E$2:$G$28,2,FALSE)*IF(E82="R", 1, 0)</f>
        <v>0</v>
      </c>
      <c r="I82" s="11">
        <f>VLOOKUP(D82,Submodule!$E$2:$G$28,2,FALSE)*IF(E82="O", 1, 0)</f>
        <v>0.05</v>
      </c>
    </row>
    <row r="83" spans="1:9" ht="15.75" customHeight="1">
      <c r="A83" s="17" t="str">
        <f>Group!$A$3</f>
        <v>TE</v>
      </c>
      <c r="B83" s="18" t="str">
        <f>VLOOKUP(A83,Group!$A$2:$B$6,2,FALSE)</f>
        <v>Lehrkräfte</v>
      </c>
      <c r="C83" s="10" t="str">
        <f t="shared" ref="C83:C86" si="16">C82</f>
        <v>5.4</v>
      </c>
      <c r="D83" s="18" t="str">
        <f>VLOOKUP(C83,Submodule!$D$2:$E$28,2,FALSE)</f>
        <v>5.4 Andere Bereiche</v>
      </c>
      <c r="E83" s="8" t="s">
        <v>26</v>
      </c>
      <c r="F83" s="19" t="str">
        <f>VLOOKUP(E83,Importance!$A$2:$B$4,2,FALSE)</f>
        <v>Optional</v>
      </c>
      <c r="G83" s="11">
        <f>VLOOKUP(D83,Submodule!$E$2:$G$28,2,FALSE)*IF(E83="M", 1, 0)</f>
        <v>0</v>
      </c>
      <c r="H83" s="11">
        <f>VLOOKUP(D83,Submodule!$E$2:$G$28,2,FALSE)*IF(E83="R", 1, 0)</f>
        <v>0</v>
      </c>
      <c r="I83" s="11">
        <f>VLOOKUP(D83,Submodule!$E$2:$G$28,2,FALSE)*IF(E83="O", 1, 0)</f>
        <v>0.05</v>
      </c>
    </row>
    <row r="84" spans="1:9" ht="15.75" customHeight="1">
      <c r="A84" s="17" t="str">
        <f>Group!$A$4</f>
        <v>IT</v>
      </c>
      <c r="B84" s="18" t="str">
        <f>VLOOKUP(A84,Group!$A$2:$B$6,2,FALSE)</f>
        <v>IT</v>
      </c>
      <c r="C84" s="10" t="str">
        <f t="shared" si="16"/>
        <v>5.4</v>
      </c>
      <c r="D84" s="18" t="str">
        <f>VLOOKUP(C84,Submodule!$D$2:$E$28,2,FALSE)</f>
        <v>5.4 Andere Bereiche</v>
      </c>
      <c r="E84" s="8" t="s">
        <v>26</v>
      </c>
      <c r="F84" s="19" t="str">
        <f>VLOOKUP(E84,Importance!$A$2:$B$4,2,FALSE)</f>
        <v>Optional</v>
      </c>
      <c r="G84" s="11">
        <f>VLOOKUP(D84,Submodule!$E$2:$G$28,2,FALSE)*IF(E84="M", 1, 0)</f>
        <v>0</v>
      </c>
      <c r="H84" s="11">
        <f>VLOOKUP(D84,Submodule!$E$2:$G$28,2,FALSE)*IF(E84="R", 1, 0)</f>
        <v>0</v>
      </c>
      <c r="I84" s="11">
        <f>VLOOKUP(D84,Submodule!$E$2:$G$28,2,FALSE)*IF(E84="O", 1, 0)</f>
        <v>0.05</v>
      </c>
    </row>
    <row r="85" spans="1:9" ht="15.75" customHeight="1">
      <c r="A85" s="17" t="str">
        <f>Group!$A$5</f>
        <v>ST</v>
      </c>
      <c r="B85" s="18" t="str">
        <f>VLOOKUP(A85,Group!$A$2:$B$6,2,FALSE)</f>
        <v>Studierende</v>
      </c>
      <c r="C85" s="10" t="str">
        <f t="shared" si="16"/>
        <v>5.4</v>
      </c>
      <c r="D85" s="18" t="str">
        <f>VLOOKUP(C85,Submodule!$D$2:$E$28,2,FALSE)</f>
        <v>5.4 Andere Bereiche</v>
      </c>
      <c r="E85" s="8" t="s">
        <v>26</v>
      </c>
      <c r="F85" s="19" t="str">
        <f>VLOOKUP(E85,Importance!$A$2:$B$4,2,FALSE)</f>
        <v>Optional</v>
      </c>
      <c r="G85" s="11">
        <f>VLOOKUP(D85,Submodule!$E$2:$G$28,2,FALSE)*IF(E85="M", 1, 0)</f>
        <v>0</v>
      </c>
      <c r="H85" s="11">
        <f>VLOOKUP(D85,Submodule!$E$2:$G$28,2,FALSE)*IF(E85="R", 1, 0)</f>
        <v>0</v>
      </c>
      <c r="I85" s="11">
        <f>VLOOKUP(D85,Submodule!$E$2:$G$28,2,FALSE)*IF(E85="O", 1, 0)</f>
        <v>0.05</v>
      </c>
    </row>
    <row r="86" spans="1:9" ht="15.75" customHeight="1">
      <c r="A86" s="20" t="str">
        <f>Group!$A$6</f>
        <v>OT</v>
      </c>
      <c r="B86" s="21" t="str">
        <f>VLOOKUP(A86,Group!$A$2:$B$6,2,FALSE)</f>
        <v>Andere</v>
      </c>
      <c r="C86" s="22" t="str">
        <f t="shared" si="16"/>
        <v>5.4</v>
      </c>
      <c r="D86" s="21" t="str">
        <f>VLOOKUP(C86,Submodule!$D$2:$E$28,2,FALSE)</f>
        <v>5.4 Andere Bereiche</v>
      </c>
      <c r="E86" s="23" t="s">
        <v>26</v>
      </c>
      <c r="F86" s="24" t="str">
        <f>VLOOKUP(E86,Importance!$A$2:$B$4,2,FALSE)</f>
        <v>Optional</v>
      </c>
      <c r="G86" s="11">
        <f>VLOOKUP(D86,Submodule!$E$2:$G$28,2,FALSE)*IF(E86="M", 1, 0)</f>
        <v>0</v>
      </c>
      <c r="H86" s="11">
        <f>VLOOKUP(D86,Submodule!$E$2:$G$28,2,FALSE)*IF(E86="R", 1, 0)</f>
        <v>0</v>
      </c>
      <c r="I86" s="11">
        <f>VLOOKUP(D86,Submodule!$E$2:$G$28,2,FALSE)*IF(E86="O", 1, 0)</f>
        <v>0.05</v>
      </c>
    </row>
    <row r="87" spans="1:9" ht="15.75" customHeight="1">
      <c r="A87" s="12" t="str">
        <f>Group!$A$2</f>
        <v>MG</v>
      </c>
      <c r="B87" s="13" t="str">
        <f>VLOOKUP(A87,Group!$A$2:$B$6,2,FALSE)</f>
        <v>Management</v>
      </c>
      <c r="C87" s="14" t="s">
        <v>48</v>
      </c>
      <c r="D87" s="13" t="str">
        <f>VLOOKUP(C87,Submodule!$D$2:$E$28,2,FALSE)</f>
        <v xml:space="preserve">6.1 Überprüfung von Zertifikaten / Abschlüssen </v>
      </c>
      <c r="E87" s="15" t="s">
        <v>23</v>
      </c>
      <c r="F87" s="16" t="str">
        <f>VLOOKUP(E87,Importance!$A$2:$B$4,2,FALSE)</f>
        <v>Pflichtinhalt</v>
      </c>
      <c r="G87" s="11">
        <f>VLOOKUP(D87,Submodule!$E$2:$G$28,2,FALSE)*IF(E87="M", 1, 0)</f>
        <v>0.2</v>
      </c>
      <c r="H87" s="11">
        <f>VLOOKUP(D87,Submodule!$E$2:$G$28,2,FALSE)*IF(E87="R", 1, 0)</f>
        <v>0</v>
      </c>
      <c r="I87" s="11">
        <f>VLOOKUP(D87,Submodule!$E$2:$G$28,2,FALSE)*IF(E87="O", 1, 0)</f>
        <v>0</v>
      </c>
    </row>
    <row r="88" spans="1:9" ht="15.75" customHeight="1">
      <c r="A88" s="17" t="str">
        <f>Group!$A$3</f>
        <v>TE</v>
      </c>
      <c r="B88" s="18" t="str">
        <f>VLOOKUP(A88,Group!$A$2:$B$6,2,FALSE)</f>
        <v>Lehrkräfte</v>
      </c>
      <c r="C88" s="10" t="str">
        <f t="shared" ref="C88:C91" si="17">C87</f>
        <v>6.1</v>
      </c>
      <c r="D88" s="18" t="str">
        <f>VLOOKUP(C88,Submodule!$D$2:$E$28,2,FALSE)</f>
        <v xml:space="preserve">6.1 Überprüfung von Zertifikaten / Abschlüssen </v>
      </c>
      <c r="E88" s="8" t="s">
        <v>23</v>
      </c>
      <c r="F88" s="19" t="str">
        <f>VLOOKUP(E88,Importance!$A$2:$B$4,2,FALSE)</f>
        <v>Pflichtinhalt</v>
      </c>
      <c r="G88" s="11">
        <f>VLOOKUP(D88,Submodule!$E$2:$G$28,2,FALSE)*IF(E88="M", 1, 0)</f>
        <v>0.2</v>
      </c>
      <c r="H88" s="11">
        <f>VLOOKUP(D88,Submodule!$E$2:$G$28,2,FALSE)*IF(E88="R", 1, 0)</f>
        <v>0</v>
      </c>
      <c r="I88" s="11">
        <f>VLOOKUP(D88,Submodule!$E$2:$G$28,2,FALSE)*IF(E88="O", 1, 0)</f>
        <v>0</v>
      </c>
    </row>
    <row r="89" spans="1:9" ht="15.75" customHeight="1">
      <c r="A89" s="17" t="str">
        <f>Group!$A$4</f>
        <v>IT</v>
      </c>
      <c r="B89" s="18" t="str">
        <f>VLOOKUP(A89,Group!$A$2:$B$6,2,FALSE)</f>
        <v>IT</v>
      </c>
      <c r="C89" s="10" t="str">
        <f t="shared" si="17"/>
        <v>6.1</v>
      </c>
      <c r="D89" s="18" t="str">
        <f>VLOOKUP(C89,Submodule!$D$2:$E$28,2,FALSE)</f>
        <v xml:space="preserve">6.1 Überprüfung von Zertifikaten / Abschlüssen </v>
      </c>
      <c r="E89" s="8" t="s">
        <v>23</v>
      </c>
      <c r="F89" s="19" t="str">
        <f>VLOOKUP(E89,Importance!$A$2:$B$4,2,FALSE)</f>
        <v>Pflichtinhalt</v>
      </c>
      <c r="G89" s="11">
        <f>VLOOKUP(D89,Submodule!$E$2:$G$28,2,FALSE)*IF(E89="M", 1, 0)</f>
        <v>0.2</v>
      </c>
      <c r="H89" s="11">
        <f>VLOOKUP(D89,Submodule!$E$2:$G$28,2,FALSE)*IF(E89="R", 1, 0)</f>
        <v>0</v>
      </c>
      <c r="I89" s="11">
        <f>VLOOKUP(D89,Submodule!$E$2:$G$28,2,FALSE)*IF(E89="O", 1, 0)</f>
        <v>0</v>
      </c>
    </row>
    <row r="90" spans="1:9" ht="15.75" customHeight="1">
      <c r="A90" s="17" t="str">
        <f>Group!$A$5</f>
        <v>ST</v>
      </c>
      <c r="B90" s="18" t="str">
        <f>VLOOKUP(A90,Group!$A$2:$B$6,2,FALSE)</f>
        <v>Studierende</v>
      </c>
      <c r="C90" s="10" t="str">
        <f t="shared" si="17"/>
        <v>6.1</v>
      </c>
      <c r="D90" s="18" t="str">
        <f>VLOOKUP(C90,Submodule!$D$2:$E$28,2,FALSE)</f>
        <v xml:space="preserve">6.1 Überprüfung von Zertifikaten / Abschlüssen </v>
      </c>
      <c r="E90" s="8" t="s">
        <v>24</v>
      </c>
      <c r="F90" s="19" t="str">
        <f>VLOOKUP(E90,Importance!$A$2:$B$4,2,FALSE)</f>
        <v>Relevant</v>
      </c>
      <c r="G90" s="11">
        <f>VLOOKUP(D90,Submodule!$E$2:$G$28,2,FALSE)*IF(E90="M", 1, 0)</f>
        <v>0</v>
      </c>
      <c r="H90" s="11">
        <f>VLOOKUP(D90,Submodule!$E$2:$G$28,2,FALSE)*IF(E90="R", 1, 0)</f>
        <v>0.2</v>
      </c>
      <c r="I90" s="11">
        <f>VLOOKUP(D90,Submodule!$E$2:$G$28,2,FALSE)*IF(E90="O", 1, 0)</f>
        <v>0</v>
      </c>
    </row>
    <row r="91" spans="1:9" ht="15.75" customHeight="1">
      <c r="A91" s="20" t="str">
        <f>Group!$A$6</f>
        <v>OT</v>
      </c>
      <c r="B91" s="21" t="str">
        <f>VLOOKUP(A91,Group!$A$2:$B$6,2,FALSE)</f>
        <v>Andere</v>
      </c>
      <c r="C91" s="22" t="str">
        <f t="shared" si="17"/>
        <v>6.1</v>
      </c>
      <c r="D91" s="21" t="str">
        <f>VLOOKUP(C91,Submodule!$D$2:$E$28,2,FALSE)</f>
        <v xml:space="preserve">6.1 Überprüfung von Zertifikaten / Abschlüssen </v>
      </c>
      <c r="E91" s="23" t="s">
        <v>26</v>
      </c>
      <c r="F91" s="24" t="str">
        <f>VLOOKUP(E91,Importance!$A$2:$B$4,2,FALSE)</f>
        <v>Optional</v>
      </c>
      <c r="G91" s="11">
        <f>VLOOKUP(D91,Submodule!$E$2:$G$28,2,FALSE)*IF(E91="M", 1, 0)</f>
        <v>0</v>
      </c>
      <c r="H91" s="11">
        <f>VLOOKUP(D91,Submodule!$E$2:$G$28,2,FALSE)*IF(E91="R", 1, 0)</f>
        <v>0</v>
      </c>
      <c r="I91" s="11">
        <f>VLOOKUP(D91,Submodule!$E$2:$G$28,2,FALSE)*IF(E91="O", 1, 0)</f>
        <v>0.2</v>
      </c>
    </row>
    <row r="92" spans="1:9" ht="15.75" customHeight="1">
      <c r="A92" s="12" t="str">
        <f>Group!$A$2</f>
        <v>MG</v>
      </c>
      <c r="B92" s="13" t="str">
        <f>VLOOKUP(A92,Group!$A$2:$B$6,2,FALSE)</f>
        <v>Management</v>
      </c>
      <c r="C92" s="14" t="s">
        <v>49</v>
      </c>
      <c r="D92" s="13" t="str">
        <f>VLOOKUP(C92,Submodule!$D$2:$E$28,2,FALSE)</f>
        <v xml:space="preserve">6.2 Bewertungen und Prüfung von Studierenden </v>
      </c>
      <c r="E92" s="15" t="s">
        <v>24</v>
      </c>
      <c r="F92" s="16" t="str">
        <f>VLOOKUP(E92,Importance!$A$2:$B$4,2,FALSE)</f>
        <v>Relevant</v>
      </c>
      <c r="G92" s="11">
        <f>VLOOKUP(D92,Submodule!$E$2:$G$28,2,FALSE)*IF(E92="M", 1, 0)</f>
        <v>0</v>
      </c>
      <c r="H92" s="11">
        <f>VLOOKUP(D92,Submodule!$E$2:$G$28,2,FALSE)*IF(E92="R", 1, 0)</f>
        <v>0.2</v>
      </c>
      <c r="I92" s="11">
        <f>VLOOKUP(D92,Submodule!$E$2:$G$28,2,FALSE)*IF(E92="O", 1, 0)</f>
        <v>0</v>
      </c>
    </row>
    <row r="93" spans="1:9" ht="15.75" customHeight="1">
      <c r="A93" s="17" t="str">
        <f>Group!$A$3</f>
        <v>TE</v>
      </c>
      <c r="B93" s="18" t="str">
        <f>VLOOKUP(A93,Group!$A$2:$B$6,2,FALSE)</f>
        <v>Lehrkräfte</v>
      </c>
      <c r="C93" s="10" t="str">
        <f t="shared" ref="C93:C96" si="18">C92</f>
        <v>6.2</v>
      </c>
      <c r="D93" s="18" t="str">
        <f>VLOOKUP(C93,Submodule!$D$2:$E$28,2,FALSE)</f>
        <v xml:space="preserve">6.2 Bewertungen und Prüfung von Studierenden </v>
      </c>
      <c r="E93" s="8" t="s">
        <v>23</v>
      </c>
      <c r="F93" s="19" t="str">
        <f>VLOOKUP(E93,Importance!$A$2:$B$4,2,FALSE)</f>
        <v>Pflichtinhalt</v>
      </c>
      <c r="G93" s="11">
        <f>VLOOKUP(D93,Submodule!$E$2:$G$28,2,FALSE)*IF(E93="M", 1, 0)</f>
        <v>0.2</v>
      </c>
      <c r="H93" s="11">
        <f>VLOOKUP(D93,Submodule!$E$2:$G$28,2,FALSE)*IF(E93="R", 1, 0)</f>
        <v>0</v>
      </c>
      <c r="I93" s="11">
        <f>VLOOKUP(D93,Submodule!$E$2:$G$28,2,FALSE)*IF(E93="O", 1, 0)</f>
        <v>0</v>
      </c>
    </row>
    <row r="94" spans="1:9" ht="15.75" customHeight="1">
      <c r="A94" s="17" t="str">
        <f>Group!$A$4</f>
        <v>IT</v>
      </c>
      <c r="B94" s="18" t="str">
        <f>VLOOKUP(A94,Group!$A$2:$B$6,2,FALSE)</f>
        <v>IT</v>
      </c>
      <c r="C94" s="10" t="str">
        <f t="shared" si="18"/>
        <v>6.2</v>
      </c>
      <c r="D94" s="18" t="str">
        <f>VLOOKUP(C94,Submodule!$D$2:$E$28,2,FALSE)</f>
        <v xml:space="preserve">6.2 Bewertungen und Prüfung von Studierenden </v>
      </c>
      <c r="E94" s="8" t="s">
        <v>23</v>
      </c>
      <c r="F94" s="19" t="str">
        <f>VLOOKUP(E94,Importance!$A$2:$B$4,2,FALSE)</f>
        <v>Pflichtinhalt</v>
      </c>
      <c r="G94" s="11">
        <f>VLOOKUP(D94,Submodule!$E$2:$G$28,2,FALSE)*IF(E94="M", 1, 0)</f>
        <v>0.2</v>
      </c>
      <c r="H94" s="11">
        <f>VLOOKUP(D94,Submodule!$E$2:$G$28,2,FALSE)*IF(E94="R", 1, 0)</f>
        <v>0</v>
      </c>
      <c r="I94" s="11">
        <f>VLOOKUP(D94,Submodule!$E$2:$G$28,2,FALSE)*IF(E94="O", 1, 0)</f>
        <v>0</v>
      </c>
    </row>
    <row r="95" spans="1:9" ht="15.75" customHeight="1">
      <c r="A95" s="17" t="str">
        <f>Group!$A$5</f>
        <v>ST</v>
      </c>
      <c r="B95" s="18" t="str">
        <f>VLOOKUP(A95,Group!$A$2:$B$6,2,FALSE)</f>
        <v>Studierende</v>
      </c>
      <c r="C95" s="10" t="str">
        <f t="shared" si="18"/>
        <v>6.2</v>
      </c>
      <c r="D95" s="18" t="str">
        <f>VLOOKUP(C95,Submodule!$D$2:$E$28,2,FALSE)</f>
        <v xml:space="preserve">6.2 Bewertungen und Prüfung von Studierenden </v>
      </c>
      <c r="E95" s="8" t="s">
        <v>24</v>
      </c>
      <c r="F95" s="19" t="str">
        <f>VLOOKUP(E95,Importance!$A$2:$B$4,2,FALSE)</f>
        <v>Relevant</v>
      </c>
      <c r="G95" s="11">
        <f>VLOOKUP(D95,Submodule!$E$2:$G$28,2,FALSE)*IF(E95="M", 1, 0)</f>
        <v>0</v>
      </c>
      <c r="H95" s="11">
        <f>VLOOKUP(D95,Submodule!$E$2:$G$28,2,FALSE)*IF(E95="R", 1, 0)</f>
        <v>0.2</v>
      </c>
      <c r="I95" s="11">
        <f>VLOOKUP(D95,Submodule!$E$2:$G$28,2,FALSE)*IF(E95="O", 1, 0)</f>
        <v>0</v>
      </c>
    </row>
    <row r="96" spans="1:9" ht="15.75" customHeight="1">
      <c r="A96" s="20" t="str">
        <f>Group!$A$6</f>
        <v>OT</v>
      </c>
      <c r="B96" s="21" t="str">
        <f>VLOOKUP(A96,Group!$A$2:$B$6,2,FALSE)</f>
        <v>Andere</v>
      </c>
      <c r="C96" s="22" t="str">
        <f t="shared" si="18"/>
        <v>6.2</v>
      </c>
      <c r="D96" s="21" t="str">
        <f>VLOOKUP(C96,Submodule!$D$2:$E$28,2,FALSE)</f>
        <v xml:space="preserve">6.2 Bewertungen und Prüfung von Studierenden </v>
      </c>
      <c r="E96" s="23" t="s">
        <v>26</v>
      </c>
      <c r="F96" s="24" t="str">
        <f>VLOOKUP(E96,Importance!$A$2:$B$4,2,FALSE)</f>
        <v>Optional</v>
      </c>
      <c r="G96" s="11">
        <f>VLOOKUP(D96,Submodule!$E$2:$G$28,2,FALSE)*IF(E96="M", 1, 0)</f>
        <v>0</v>
      </c>
      <c r="H96" s="11">
        <f>VLOOKUP(D96,Submodule!$E$2:$G$28,2,FALSE)*IF(E96="R", 1, 0)</f>
        <v>0</v>
      </c>
      <c r="I96" s="11">
        <f>VLOOKUP(D96,Submodule!$E$2:$G$28,2,FALSE)*IF(E96="O", 1, 0)</f>
        <v>0.2</v>
      </c>
    </row>
    <row r="97" spans="1:9" ht="15.75" customHeight="1">
      <c r="A97" s="12" t="str">
        <f>Group!$A$2</f>
        <v>MG</v>
      </c>
      <c r="B97" s="13" t="str">
        <f>VLOOKUP(A97,Group!$A$2:$B$6,2,FALSE)</f>
        <v>Management</v>
      </c>
      <c r="C97" s="14" t="s">
        <v>50</v>
      </c>
      <c r="D97" s="13" t="str">
        <f>VLOOKUP(C97,Submodule!$D$2:$E$28,2,FALSE)</f>
        <v>6.3 Datenmanagement</v>
      </c>
      <c r="E97" s="15" t="s">
        <v>24</v>
      </c>
      <c r="F97" s="16" t="str">
        <f>VLOOKUP(E97,Importance!$A$2:$B$4,2,FALSE)</f>
        <v>Relevant</v>
      </c>
      <c r="G97" s="11">
        <f>VLOOKUP(D97,Submodule!$E$2:$G$28,2,FALSE)*IF(E97="M", 1, 0)</f>
        <v>0</v>
      </c>
      <c r="H97" s="11">
        <f>VLOOKUP(D97,Submodule!$E$2:$G$28,2,FALSE)*IF(E97="R", 1, 0)</f>
        <v>0.2</v>
      </c>
      <c r="I97" s="11">
        <f>VLOOKUP(D97,Submodule!$E$2:$G$28,2,FALSE)*IF(E97="O", 1, 0)</f>
        <v>0</v>
      </c>
    </row>
    <row r="98" spans="1:9" ht="15.75" customHeight="1">
      <c r="A98" s="17" t="str">
        <f>Group!$A$3</f>
        <v>TE</v>
      </c>
      <c r="B98" s="18" t="str">
        <f>VLOOKUP(A98,Group!$A$2:$B$6,2,FALSE)</f>
        <v>Lehrkräfte</v>
      </c>
      <c r="C98" s="10" t="str">
        <f t="shared" ref="C98:C101" si="19">C97</f>
        <v>6.3</v>
      </c>
      <c r="D98" s="18" t="str">
        <f>VLOOKUP(C98,Submodule!$D$2:$E$28,2,FALSE)</f>
        <v>6.3 Datenmanagement</v>
      </c>
      <c r="E98" s="8" t="s">
        <v>24</v>
      </c>
      <c r="F98" s="19" t="str">
        <f>VLOOKUP(E98,Importance!$A$2:$B$4,2,FALSE)</f>
        <v>Relevant</v>
      </c>
      <c r="G98" s="11">
        <f>VLOOKUP(D98,Submodule!$E$2:$G$28,2,FALSE)*IF(E98="M", 1, 0)</f>
        <v>0</v>
      </c>
      <c r="H98" s="11">
        <f>VLOOKUP(D98,Submodule!$E$2:$G$28,2,FALSE)*IF(E98="R", 1, 0)</f>
        <v>0.2</v>
      </c>
      <c r="I98" s="11">
        <f>VLOOKUP(D98,Submodule!$E$2:$G$28,2,FALSE)*IF(E98="O", 1, 0)</f>
        <v>0</v>
      </c>
    </row>
    <row r="99" spans="1:9" ht="15.75" customHeight="1">
      <c r="A99" s="17" t="str">
        <f>Group!$A$4</f>
        <v>IT</v>
      </c>
      <c r="B99" s="18" t="str">
        <f>VLOOKUP(A99,Group!$A$2:$B$6,2,FALSE)</f>
        <v>IT</v>
      </c>
      <c r="C99" s="10" t="str">
        <f t="shared" si="19"/>
        <v>6.3</v>
      </c>
      <c r="D99" s="18" t="str">
        <f>VLOOKUP(C99,Submodule!$D$2:$E$28,2,FALSE)</f>
        <v>6.3 Datenmanagement</v>
      </c>
      <c r="E99" s="8" t="s">
        <v>23</v>
      </c>
      <c r="F99" s="19" t="str">
        <f>VLOOKUP(E99,Importance!$A$2:$B$4,2,FALSE)</f>
        <v>Pflichtinhalt</v>
      </c>
      <c r="G99" s="11">
        <f>VLOOKUP(D99,Submodule!$E$2:$G$28,2,FALSE)*IF(E99="M", 1, 0)</f>
        <v>0.2</v>
      </c>
      <c r="H99" s="11">
        <f>VLOOKUP(D99,Submodule!$E$2:$G$28,2,FALSE)*IF(E99="R", 1, 0)</f>
        <v>0</v>
      </c>
      <c r="I99" s="11">
        <f>VLOOKUP(D99,Submodule!$E$2:$G$28,2,FALSE)*IF(E99="O", 1, 0)</f>
        <v>0</v>
      </c>
    </row>
    <row r="100" spans="1:9" ht="15.75" customHeight="1">
      <c r="A100" s="17" t="str">
        <f>Group!$A$5</f>
        <v>ST</v>
      </c>
      <c r="B100" s="18" t="str">
        <f>VLOOKUP(A100,Group!$A$2:$B$6,2,FALSE)</f>
        <v>Studierende</v>
      </c>
      <c r="C100" s="10" t="str">
        <f t="shared" si="19"/>
        <v>6.3</v>
      </c>
      <c r="D100" s="18" t="str">
        <f>VLOOKUP(C100,Submodule!$D$2:$E$28,2,FALSE)</f>
        <v>6.3 Datenmanagement</v>
      </c>
      <c r="E100" s="8" t="s">
        <v>26</v>
      </c>
      <c r="F100" s="19" t="str">
        <f>VLOOKUP(E100,Importance!$A$2:$B$4,2,FALSE)</f>
        <v>Optional</v>
      </c>
      <c r="G100" s="11">
        <f>VLOOKUP(D100,Submodule!$E$2:$G$28,2,FALSE)*IF(E100="M", 1, 0)</f>
        <v>0</v>
      </c>
      <c r="H100" s="11">
        <f>VLOOKUP(D100,Submodule!$E$2:$G$28,2,FALSE)*IF(E100="R", 1, 0)</f>
        <v>0</v>
      </c>
      <c r="I100" s="11">
        <f>VLOOKUP(D100,Submodule!$E$2:$G$28,2,FALSE)*IF(E100="O", 1, 0)</f>
        <v>0.2</v>
      </c>
    </row>
    <row r="101" spans="1:9" ht="15.75" customHeight="1">
      <c r="A101" s="20" t="str">
        <f>Group!$A$6</f>
        <v>OT</v>
      </c>
      <c r="B101" s="21" t="str">
        <f>VLOOKUP(A101,Group!$A$2:$B$6,2,FALSE)</f>
        <v>Andere</v>
      </c>
      <c r="C101" s="22" t="str">
        <f t="shared" si="19"/>
        <v>6.3</v>
      </c>
      <c r="D101" s="21" t="str">
        <f>VLOOKUP(C101,Submodule!$D$2:$E$28,2,FALSE)</f>
        <v>6.3 Datenmanagement</v>
      </c>
      <c r="E101" s="23" t="s">
        <v>26</v>
      </c>
      <c r="F101" s="24" t="str">
        <f>VLOOKUP(E101,Importance!$A$2:$B$4,2,FALSE)</f>
        <v>Optional</v>
      </c>
      <c r="G101" s="11">
        <f>VLOOKUP(D101,Submodule!$E$2:$G$28,2,FALSE)*IF(E101="M", 1, 0)</f>
        <v>0</v>
      </c>
      <c r="H101" s="11">
        <f>VLOOKUP(D101,Submodule!$E$2:$G$28,2,FALSE)*IF(E101="R", 1, 0)</f>
        <v>0</v>
      </c>
      <c r="I101" s="11">
        <f>VLOOKUP(D101,Submodule!$E$2:$G$28,2,FALSE)*IF(E101="O", 1, 0)</f>
        <v>0.2</v>
      </c>
    </row>
    <row r="102" spans="1:9" ht="15.75" customHeight="1">
      <c r="A102" s="12" t="str">
        <f>Group!$A$2</f>
        <v>MG</v>
      </c>
      <c r="B102" s="13" t="str">
        <f>VLOOKUP(A102,Group!$A$2:$B$6,2,FALSE)</f>
        <v>Management</v>
      </c>
      <c r="C102" s="14" t="s">
        <v>51</v>
      </c>
      <c r="D102" s="13" t="str">
        <f>VLOOKUP(C102,Submodule!$D$2:$E$28,2,FALSE)</f>
        <v>6.4. Zulassungen</v>
      </c>
      <c r="E102" s="15" t="s">
        <v>23</v>
      </c>
      <c r="F102" s="16" t="str">
        <f>VLOOKUP(E102,Importance!$A$2:$B$4,2,FALSE)</f>
        <v>Pflichtinhalt</v>
      </c>
      <c r="G102" s="11">
        <f>VLOOKUP(D102,Submodule!$E$2:$G$28,2,FALSE)*IF(E102="M", 1, 0)</f>
        <v>0.2</v>
      </c>
      <c r="H102" s="11">
        <f>VLOOKUP(D102,Submodule!$E$2:$G$28,2,FALSE)*IF(E102="R", 1, 0)</f>
        <v>0</v>
      </c>
      <c r="I102" s="11">
        <f>VLOOKUP(D102,Submodule!$E$2:$G$28,2,FALSE)*IF(E102="O", 1, 0)</f>
        <v>0</v>
      </c>
    </row>
    <row r="103" spans="1:9" ht="15.75" customHeight="1">
      <c r="A103" s="17" t="str">
        <f>Group!$A$3</f>
        <v>TE</v>
      </c>
      <c r="B103" s="18" t="str">
        <f>VLOOKUP(A103,Group!$A$2:$B$6,2,FALSE)</f>
        <v>Lehrkräfte</v>
      </c>
      <c r="C103" s="10" t="str">
        <f t="shared" ref="C103:C106" si="20">C102</f>
        <v>6.4</v>
      </c>
      <c r="D103" s="18" t="str">
        <f>VLOOKUP(C103,Submodule!$D$2:$E$28,2,FALSE)</f>
        <v>6.4. Zulassungen</v>
      </c>
      <c r="E103" s="8" t="s">
        <v>24</v>
      </c>
      <c r="F103" s="19" t="str">
        <f>VLOOKUP(E103,Importance!$A$2:$B$4,2,FALSE)</f>
        <v>Relevant</v>
      </c>
      <c r="G103" s="11">
        <f>VLOOKUP(D103,Submodule!$E$2:$G$28,2,FALSE)*IF(E103="M", 1, 0)</f>
        <v>0</v>
      </c>
      <c r="H103" s="11">
        <f>VLOOKUP(D103,Submodule!$E$2:$G$28,2,FALSE)*IF(E103="R", 1, 0)</f>
        <v>0.2</v>
      </c>
      <c r="I103" s="11">
        <f>VLOOKUP(D103,Submodule!$E$2:$G$28,2,FALSE)*IF(E103="O", 1, 0)</f>
        <v>0</v>
      </c>
    </row>
    <row r="104" spans="1:9" ht="15.75" customHeight="1">
      <c r="A104" s="17" t="str">
        <f>Group!$A$4</f>
        <v>IT</v>
      </c>
      <c r="B104" s="18" t="str">
        <f>VLOOKUP(A104,Group!$A$2:$B$6,2,FALSE)</f>
        <v>IT</v>
      </c>
      <c r="C104" s="10" t="str">
        <f t="shared" si="20"/>
        <v>6.4</v>
      </c>
      <c r="D104" s="18" t="str">
        <f>VLOOKUP(C104,Submodule!$D$2:$E$28,2,FALSE)</f>
        <v>6.4. Zulassungen</v>
      </c>
      <c r="E104" s="8" t="s">
        <v>23</v>
      </c>
      <c r="F104" s="19" t="str">
        <f>VLOOKUP(E104,Importance!$A$2:$B$4,2,FALSE)</f>
        <v>Pflichtinhalt</v>
      </c>
      <c r="G104" s="11">
        <f>VLOOKUP(D104,Submodule!$E$2:$G$28,2,FALSE)*IF(E104="M", 1, 0)</f>
        <v>0.2</v>
      </c>
      <c r="H104" s="11">
        <f>VLOOKUP(D104,Submodule!$E$2:$G$28,2,FALSE)*IF(E104="R", 1, 0)</f>
        <v>0</v>
      </c>
      <c r="I104" s="11">
        <f>VLOOKUP(D104,Submodule!$E$2:$G$28,2,FALSE)*IF(E104="O", 1, 0)</f>
        <v>0</v>
      </c>
    </row>
    <row r="105" spans="1:9" ht="15.75" customHeight="1">
      <c r="A105" s="17" t="str">
        <f>Group!$A$5</f>
        <v>ST</v>
      </c>
      <c r="B105" s="18" t="str">
        <f>VLOOKUP(A105,Group!$A$2:$B$6,2,FALSE)</f>
        <v>Studierende</v>
      </c>
      <c r="C105" s="10" t="str">
        <f t="shared" si="20"/>
        <v>6.4</v>
      </c>
      <c r="D105" s="18" t="str">
        <f>VLOOKUP(C105,Submodule!$D$2:$E$28,2,FALSE)</f>
        <v>6.4. Zulassungen</v>
      </c>
      <c r="E105" s="8" t="s">
        <v>24</v>
      </c>
      <c r="F105" s="19" t="str">
        <f>VLOOKUP(E105,Importance!$A$2:$B$4,2,FALSE)</f>
        <v>Relevant</v>
      </c>
      <c r="G105" s="11">
        <f>VLOOKUP(D105,Submodule!$E$2:$G$28,2,FALSE)*IF(E105="M", 1, 0)</f>
        <v>0</v>
      </c>
      <c r="H105" s="11">
        <f>VLOOKUP(D105,Submodule!$E$2:$G$28,2,FALSE)*IF(E105="R", 1, 0)</f>
        <v>0.2</v>
      </c>
      <c r="I105" s="11">
        <f>VLOOKUP(D105,Submodule!$E$2:$G$28,2,FALSE)*IF(E105="O", 1, 0)</f>
        <v>0</v>
      </c>
    </row>
    <row r="106" spans="1:9" ht="15.75" customHeight="1">
      <c r="A106" s="20" t="str">
        <f>Group!$A$6</f>
        <v>OT</v>
      </c>
      <c r="B106" s="21" t="str">
        <f>VLOOKUP(A106,Group!$A$2:$B$6,2,FALSE)</f>
        <v>Andere</v>
      </c>
      <c r="C106" s="22" t="str">
        <f t="shared" si="20"/>
        <v>6.4</v>
      </c>
      <c r="D106" s="21" t="str">
        <f>VLOOKUP(C106,Submodule!$D$2:$E$28,2,FALSE)</f>
        <v>6.4. Zulassungen</v>
      </c>
      <c r="E106" s="23" t="s">
        <v>26</v>
      </c>
      <c r="F106" s="24" t="str">
        <f>VLOOKUP(E106,Importance!$A$2:$B$4,2,FALSE)</f>
        <v>Optional</v>
      </c>
      <c r="G106" s="11">
        <f>VLOOKUP(D106,Submodule!$E$2:$G$28,2,FALSE)*IF(E106="M", 1, 0)</f>
        <v>0</v>
      </c>
      <c r="H106" s="11">
        <f>VLOOKUP(D106,Submodule!$E$2:$G$28,2,FALSE)*IF(E106="R", 1, 0)</f>
        <v>0</v>
      </c>
      <c r="I106" s="11">
        <f>VLOOKUP(D106,Submodule!$E$2:$G$28,2,FALSE)*IF(E106="O", 1, 0)</f>
        <v>0.2</v>
      </c>
    </row>
    <row r="107" spans="1:9" ht="15.75" customHeight="1">
      <c r="A107" s="12" t="str">
        <f>Group!$A$2</f>
        <v>MG</v>
      </c>
      <c r="B107" s="13" t="str">
        <f>VLOOKUP(A107,Group!$A$2:$B$6,2,FALSE)</f>
        <v>Management</v>
      </c>
      <c r="C107" s="14" t="s">
        <v>52</v>
      </c>
      <c r="D107" s="13" t="str">
        <f>VLOOKUP(C107,Submodule!$D$2:$E$28,2,FALSE)</f>
        <v>6.5 Finanzen</v>
      </c>
      <c r="E107" s="15" t="s">
        <v>23</v>
      </c>
      <c r="F107" s="16" t="str">
        <f>VLOOKUP(E107,Importance!$A$2:$B$4,2,FALSE)</f>
        <v>Pflichtinhalt</v>
      </c>
      <c r="G107" s="11">
        <f>VLOOKUP(D107,Submodule!$E$2:$G$28,2,FALSE)*IF(E107="M", 1, 0)</f>
        <v>0.2</v>
      </c>
      <c r="H107" s="11">
        <f>VLOOKUP(D107,Submodule!$E$2:$G$28,2,FALSE)*IF(E107="R", 1, 0)</f>
        <v>0</v>
      </c>
      <c r="I107" s="11">
        <f>VLOOKUP(D107,Submodule!$E$2:$G$28,2,FALSE)*IF(E107="O", 1, 0)</f>
        <v>0</v>
      </c>
    </row>
    <row r="108" spans="1:9" ht="15.75" customHeight="1">
      <c r="A108" s="17" t="str">
        <f>Group!$A$3</f>
        <v>TE</v>
      </c>
      <c r="B108" s="18" t="str">
        <f>VLOOKUP(A108,Group!$A$2:$B$6,2,FALSE)</f>
        <v>Lehrkräfte</v>
      </c>
      <c r="C108" s="10" t="str">
        <f t="shared" ref="C108:C111" si="21">C107</f>
        <v>6.5</v>
      </c>
      <c r="D108" s="18" t="str">
        <f>VLOOKUP(C108,Submodule!$D$2:$E$28,2,FALSE)</f>
        <v>6.5 Finanzen</v>
      </c>
      <c r="E108" s="8" t="s">
        <v>24</v>
      </c>
      <c r="F108" s="19" t="str">
        <f>VLOOKUP(E108,Importance!$A$2:$B$4,2,FALSE)</f>
        <v>Relevant</v>
      </c>
      <c r="G108" s="11">
        <f>VLOOKUP(D108,Submodule!$E$2:$G$28,2,FALSE)*IF(E108="M", 1, 0)</f>
        <v>0</v>
      </c>
      <c r="H108" s="11">
        <f>VLOOKUP(D108,Submodule!$E$2:$G$28,2,FALSE)*IF(E108="R", 1, 0)</f>
        <v>0.2</v>
      </c>
      <c r="I108" s="11">
        <f>VLOOKUP(D108,Submodule!$E$2:$G$28,2,FALSE)*IF(E108="O", 1, 0)</f>
        <v>0</v>
      </c>
    </row>
    <row r="109" spans="1:9" ht="15.75" customHeight="1">
      <c r="A109" s="17" t="str">
        <f>Group!$A$4</f>
        <v>IT</v>
      </c>
      <c r="B109" s="18" t="str">
        <f>VLOOKUP(A109,Group!$A$2:$B$6,2,FALSE)</f>
        <v>IT</v>
      </c>
      <c r="C109" s="10" t="str">
        <f t="shared" si="21"/>
        <v>6.5</v>
      </c>
      <c r="D109" s="18" t="str">
        <f>VLOOKUP(C109,Submodule!$D$2:$E$28,2,FALSE)</f>
        <v>6.5 Finanzen</v>
      </c>
      <c r="E109" s="8" t="s">
        <v>23</v>
      </c>
      <c r="F109" s="19" t="str">
        <f>VLOOKUP(E109,Importance!$A$2:$B$4,2,FALSE)</f>
        <v>Pflichtinhalt</v>
      </c>
      <c r="G109" s="11">
        <f>VLOOKUP(D109,Submodule!$E$2:$G$28,2,FALSE)*IF(E109="M", 1, 0)</f>
        <v>0.2</v>
      </c>
      <c r="H109" s="11">
        <f>VLOOKUP(D109,Submodule!$E$2:$G$28,2,FALSE)*IF(E109="R", 1, 0)</f>
        <v>0</v>
      </c>
      <c r="I109" s="11">
        <f>VLOOKUP(D109,Submodule!$E$2:$G$28,2,FALSE)*IF(E109="O", 1, 0)</f>
        <v>0</v>
      </c>
    </row>
    <row r="110" spans="1:9" ht="15.75" customHeight="1">
      <c r="A110" s="17" t="str">
        <f>Group!$A$5</f>
        <v>ST</v>
      </c>
      <c r="B110" s="18" t="str">
        <f>VLOOKUP(A110,Group!$A$2:$B$6,2,FALSE)</f>
        <v>Studierende</v>
      </c>
      <c r="C110" s="10" t="str">
        <f t="shared" si="21"/>
        <v>6.5</v>
      </c>
      <c r="D110" s="18" t="str">
        <f>VLOOKUP(C110,Submodule!$D$2:$E$28,2,FALSE)</f>
        <v>6.5 Finanzen</v>
      </c>
      <c r="E110" s="8" t="s">
        <v>23</v>
      </c>
      <c r="F110" s="19" t="str">
        <f>VLOOKUP(E110,Importance!$A$2:$B$4,2,FALSE)</f>
        <v>Pflichtinhalt</v>
      </c>
      <c r="G110" s="11">
        <f>VLOOKUP(D110,Submodule!$E$2:$G$28,2,FALSE)*IF(E110="M", 1, 0)</f>
        <v>0.2</v>
      </c>
      <c r="H110" s="11">
        <f>VLOOKUP(D110,Submodule!$E$2:$G$28,2,FALSE)*IF(E110="R", 1, 0)</f>
        <v>0</v>
      </c>
      <c r="I110" s="11">
        <f>VLOOKUP(D110,Submodule!$E$2:$G$28,2,FALSE)*IF(E110="O", 1, 0)</f>
        <v>0</v>
      </c>
    </row>
    <row r="111" spans="1:9" ht="15.75" customHeight="1">
      <c r="A111" s="20" t="str">
        <f>Group!$A$6</f>
        <v>OT</v>
      </c>
      <c r="B111" s="21" t="str">
        <f>VLOOKUP(A111,Group!$A$2:$B$6,2,FALSE)</f>
        <v>Andere</v>
      </c>
      <c r="C111" s="22" t="str">
        <f t="shared" si="21"/>
        <v>6.5</v>
      </c>
      <c r="D111" s="21" t="str">
        <f>VLOOKUP(C111,Submodule!$D$2:$E$28,2,FALSE)</f>
        <v>6.5 Finanzen</v>
      </c>
      <c r="E111" s="23" t="s">
        <v>26</v>
      </c>
      <c r="F111" s="24" t="str">
        <f>VLOOKUP(E111,Importance!$A$2:$B$4,2,FALSE)</f>
        <v>Optional</v>
      </c>
      <c r="G111" s="11">
        <f>VLOOKUP(D111,Submodule!$E$2:$G$28,2,FALSE)*IF(E111="M", 1, 0)</f>
        <v>0</v>
      </c>
      <c r="H111" s="11">
        <f>VLOOKUP(D111,Submodule!$E$2:$G$28,2,FALSE)*IF(E111="R", 1, 0)</f>
        <v>0</v>
      </c>
      <c r="I111" s="11">
        <f>VLOOKUP(D111,Submodule!$E$2:$G$28,2,FALSE)*IF(E111="O", 1, 0)</f>
        <v>0.2</v>
      </c>
    </row>
    <row r="112" spans="1:9" ht="15.75" customHeight="1">
      <c r="A112" s="12" t="str">
        <f>Group!$A$2</f>
        <v>MG</v>
      </c>
      <c r="B112" s="13" t="str">
        <f>VLOOKUP(A112,Group!$A$2:$B$6,2,FALSE)</f>
        <v>Management</v>
      </c>
      <c r="C112" s="14" t="s">
        <v>53</v>
      </c>
      <c r="D112" s="13" t="str">
        <f>VLOOKUP(C112,Submodule!$D$2:$E$28,2,FALSE)</f>
        <v>7.1 Umweltaspekte</v>
      </c>
      <c r="E112" s="15" t="s">
        <v>24</v>
      </c>
      <c r="F112" s="16" t="str">
        <f>VLOOKUP(E112,Importance!$A$2:$B$4,2,FALSE)</f>
        <v>Relevant</v>
      </c>
      <c r="G112" s="11">
        <f>VLOOKUP(D112,Submodule!$E$2:$G$28,2,FALSE)*IF(E112="M", 1, 0)</f>
        <v>0</v>
      </c>
      <c r="H112" s="11">
        <f>VLOOKUP(D112,Submodule!$E$2:$G$28,2,FALSE)*IF(E112="R", 1, 0)</f>
        <v>0.1</v>
      </c>
      <c r="I112" s="11">
        <f>VLOOKUP(D112,Submodule!$E$2:$G$28,2,FALSE)*IF(E112="O", 1, 0)</f>
        <v>0</v>
      </c>
    </row>
    <row r="113" spans="1:9" ht="15.75" customHeight="1">
      <c r="A113" s="17" t="str">
        <f>Group!$A$3</f>
        <v>TE</v>
      </c>
      <c r="B113" s="18" t="str">
        <f>VLOOKUP(A113,Group!$A$2:$B$6,2,FALSE)</f>
        <v>Lehrkräfte</v>
      </c>
      <c r="C113" s="10" t="str">
        <f t="shared" ref="C113:C116" si="22">C112</f>
        <v>7.1</v>
      </c>
      <c r="D113" s="18" t="str">
        <f>VLOOKUP(C113,Submodule!$D$2:$E$28,2,FALSE)</f>
        <v>7.1 Umweltaspekte</v>
      </c>
      <c r="E113" s="8" t="s">
        <v>24</v>
      </c>
      <c r="F113" s="19" t="str">
        <f>VLOOKUP(E113,Importance!$A$2:$B$4,2,FALSE)</f>
        <v>Relevant</v>
      </c>
      <c r="G113" s="11">
        <f>VLOOKUP(D113,Submodule!$E$2:$G$28,2,FALSE)*IF(E113="M", 1, 0)</f>
        <v>0</v>
      </c>
      <c r="H113" s="11">
        <f>VLOOKUP(D113,Submodule!$E$2:$G$28,2,FALSE)*IF(E113="R", 1, 0)</f>
        <v>0.1</v>
      </c>
      <c r="I113" s="11">
        <f>VLOOKUP(D113,Submodule!$E$2:$G$28,2,FALSE)*IF(E113="O", 1, 0)</f>
        <v>0</v>
      </c>
    </row>
    <row r="114" spans="1:9" ht="15.75" customHeight="1">
      <c r="A114" s="17" t="str">
        <f>Group!$A$4</f>
        <v>IT</v>
      </c>
      <c r="B114" s="18" t="str">
        <f>VLOOKUP(A114,Group!$A$2:$B$6,2,FALSE)</f>
        <v>IT</v>
      </c>
      <c r="C114" s="10" t="str">
        <f t="shared" si="22"/>
        <v>7.1</v>
      </c>
      <c r="D114" s="18" t="str">
        <f>VLOOKUP(C114,Submodule!$D$2:$E$28,2,FALSE)</f>
        <v>7.1 Umweltaspekte</v>
      </c>
      <c r="E114" s="8" t="s">
        <v>24</v>
      </c>
      <c r="F114" s="19" t="str">
        <f>VLOOKUP(E114,Importance!$A$2:$B$4,2,FALSE)</f>
        <v>Relevant</v>
      </c>
      <c r="G114" s="11">
        <f>VLOOKUP(D114,Submodule!$E$2:$G$28,2,FALSE)*IF(E114="M", 1, 0)</f>
        <v>0</v>
      </c>
      <c r="H114" s="11">
        <f>VLOOKUP(D114,Submodule!$E$2:$G$28,2,FALSE)*IF(E114="R", 1, 0)</f>
        <v>0.1</v>
      </c>
      <c r="I114" s="11">
        <f>VLOOKUP(D114,Submodule!$E$2:$G$28,2,FALSE)*IF(E114="O", 1, 0)</f>
        <v>0</v>
      </c>
    </row>
    <row r="115" spans="1:9" ht="15.75" customHeight="1">
      <c r="A115" s="17" t="str">
        <f>Group!$A$5</f>
        <v>ST</v>
      </c>
      <c r="B115" s="18" t="str">
        <f>VLOOKUP(A115,Group!$A$2:$B$6,2,FALSE)</f>
        <v>Studierende</v>
      </c>
      <c r="C115" s="10" t="str">
        <f t="shared" si="22"/>
        <v>7.1</v>
      </c>
      <c r="D115" s="18" t="str">
        <f>VLOOKUP(C115,Submodule!$D$2:$E$28,2,FALSE)</f>
        <v>7.1 Umweltaspekte</v>
      </c>
      <c r="E115" s="8" t="s">
        <v>26</v>
      </c>
      <c r="F115" s="19" t="str">
        <f>VLOOKUP(E115,Importance!$A$2:$B$4,2,FALSE)</f>
        <v>Optional</v>
      </c>
      <c r="G115" s="11">
        <f>VLOOKUP(D115,Submodule!$E$2:$G$28,2,FALSE)*IF(E115="M", 1, 0)</f>
        <v>0</v>
      </c>
      <c r="H115" s="11">
        <f>VLOOKUP(D115,Submodule!$E$2:$G$28,2,FALSE)*IF(E115="R", 1, 0)</f>
        <v>0</v>
      </c>
      <c r="I115" s="11">
        <f>VLOOKUP(D115,Submodule!$E$2:$G$28,2,FALSE)*IF(E115="O", 1, 0)</f>
        <v>0.1</v>
      </c>
    </row>
    <row r="116" spans="1:9" ht="15.75" customHeight="1">
      <c r="A116" s="20" t="str">
        <f>Group!$A$6</f>
        <v>OT</v>
      </c>
      <c r="B116" s="21" t="str">
        <f>VLOOKUP(A116,Group!$A$2:$B$6,2,FALSE)</f>
        <v>Andere</v>
      </c>
      <c r="C116" s="22" t="str">
        <f t="shared" si="22"/>
        <v>7.1</v>
      </c>
      <c r="D116" s="21" t="str">
        <f>VLOOKUP(C116,Submodule!$D$2:$E$28,2,FALSE)</f>
        <v>7.1 Umweltaspekte</v>
      </c>
      <c r="E116" s="23" t="s">
        <v>26</v>
      </c>
      <c r="F116" s="24" t="str">
        <f>VLOOKUP(E116,Importance!$A$2:$B$4,2,FALSE)</f>
        <v>Optional</v>
      </c>
      <c r="G116" s="11">
        <f>VLOOKUP(D116,Submodule!$E$2:$G$28,2,FALSE)*IF(E116="M", 1, 0)</f>
        <v>0</v>
      </c>
      <c r="H116" s="11">
        <f>VLOOKUP(D116,Submodule!$E$2:$G$28,2,FALSE)*IF(E116="R", 1, 0)</f>
        <v>0</v>
      </c>
      <c r="I116" s="11">
        <f>VLOOKUP(D116,Submodule!$E$2:$G$28,2,FALSE)*IF(E116="O", 1, 0)</f>
        <v>0.1</v>
      </c>
    </row>
    <row r="117" spans="1:9" ht="15.75" customHeight="1">
      <c r="A117" s="12" t="str">
        <f>Group!$A$2</f>
        <v>MG</v>
      </c>
      <c r="B117" s="13" t="str">
        <f>VLOOKUP(A117,Group!$A$2:$B$6,2,FALSE)</f>
        <v>Management</v>
      </c>
      <c r="C117" s="14" t="s">
        <v>54</v>
      </c>
      <c r="D117" s="13" t="str">
        <f>VLOOKUP(C117,Submodule!$D$2:$E$28,2,FALSE)</f>
        <v>7.2 Wartungsfreundlichkeit</v>
      </c>
      <c r="E117" s="15" t="s">
        <v>24</v>
      </c>
      <c r="F117" s="16" t="str">
        <f>VLOOKUP(E117,Importance!$A$2:$B$4,2,FALSE)</f>
        <v>Relevant</v>
      </c>
      <c r="G117" s="11">
        <f>VLOOKUP(D117,Submodule!$E$2:$G$28,2,FALSE)*IF(E117="M", 1, 0)</f>
        <v>0</v>
      </c>
      <c r="H117" s="11">
        <f>VLOOKUP(D117,Submodule!$E$2:$G$28,2,FALSE)*IF(E117="R", 1, 0)</f>
        <v>0.1</v>
      </c>
      <c r="I117" s="11">
        <f>VLOOKUP(D117,Submodule!$E$2:$G$28,2,FALSE)*IF(E117="O", 1, 0)</f>
        <v>0</v>
      </c>
    </row>
    <row r="118" spans="1:9" ht="15.75" customHeight="1">
      <c r="A118" s="17" t="str">
        <f>Group!$A$3</f>
        <v>TE</v>
      </c>
      <c r="B118" s="18" t="str">
        <f>VLOOKUP(A118,Group!$A$2:$B$6,2,FALSE)</f>
        <v>Lehrkräfte</v>
      </c>
      <c r="C118" s="10" t="str">
        <f t="shared" ref="C118:C121" si="23">C117</f>
        <v>7.2</v>
      </c>
      <c r="D118" s="18" t="str">
        <f>VLOOKUP(C118,Submodule!$D$2:$E$28,2,FALSE)</f>
        <v>7.2 Wartungsfreundlichkeit</v>
      </c>
      <c r="E118" s="8" t="s">
        <v>24</v>
      </c>
      <c r="F118" s="19" t="str">
        <f>VLOOKUP(E118,Importance!$A$2:$B$4,2,FALSE)</f>
        <v>Relevant</v>
      </c>
      <c r="G118" s="11">
        <f>VLOOKUP(D118,Submodule!$E$2:$G$28,2,FALSE)*IF(E118="M", 1, 0)</f>
        <v>0</v>
      </c>
      <c r="H118" s="11">
        <f>VLOOKUP(D118,Submodule!$E$2:$G$28,2,FALSE)*IF(E118="R", 1, 0)</f>
        <v>0.1</v>
      </c>
      <c r="I118" s="11">
        <f>VLOOKUP(D118,Submodule!$E$2:$G$28,2,FALSE)*IF(E118="O", 1, 0)</f>
        <v>0</v>
      </c>
    </row>
    <row r="119" spans="1:9" ht="15.75" customHeight="1">
      <c r="A119" s="17" t="str">
        <f>Group!$A$4</f>
        <v>IT</v>
      </c>
      <c r="B119" s="18" t="str">
        <f>VLOOKUP(A119,Group!$A$2:$B$6,2,FALSE)</f>
        <v>IT</v>
      </c>
      <c r="C119" s="10" t="str">
        <f t="shared" si="23"/>
        <v>7.2</v>
      </c>
      <c r="D119" s="18" t="str">
        <f>VLOOKUP(C119,Submodule!$D$2:$E$28,2,FALSE)</f>
        <v>7.2 Wartungsfreundlichkeit</v>
      </c>
      <c r="E119" s="8" t="s">
        <v>23</v>
      </c>
      <c r="F119" s="19" t="str">
        <f>VLOOKUP(E119,Importance!$A$2:$B$4,2,FALSE)</f>
        <v>Pflichtinhalt</v>
      </c>
      <c r="G119" s="11">
        <f>VLOOKUP(D119,Submodule!$E$2:$G$28,2,FALSE)*IF(E119="M", 1, 0)</f>
        <v>0.1</v>
      </c>
      <c r="H119" s="11">
        <f>VLOOKUP(D119,Submodule!$E$2:$G$28,2,FALSE)*IF(E119="R", 1, 0)</f>
        <v>0</v>
      </c>
      <c r="I119" s="11">
        <f>VLOOKUP(D119,Submodule!$E$2:$G$28,2,FALSE)*IF(E119="O", 1, 0)</f>
        <v>0</v>
      </c>
    </row>
    <row r="120" spans="1:9" ht="15.75" customHeight="1">
      <c r="A120" s="17" t="str">
        <f>Group!$A$5</f>
        <v>ST</v>
      </c>
      <c r="B120" s="18" t="str">
        <f>VLOOKUP(A120,Group!$A$2:$B$6,2,FALSE)</f>
        <v>Studierende</v>
      </c>
      <c r="C120" s="10" t="str">
        <f t="shared" si="23"/>
        <v>7.2</v>
      </c>
      <c r="D120" s="18" t="str">
        <f>VLOOKUP(C120,Submodule!$D$2:$E$28,2,FALSE)</f>
        <v>7.2 Wartungsfreundlichkeit</v>
      </c>
      <c r="E120" s="8" t="s">
        <v>26</v>
      </c>
      <c r="F120" s="19" t="str">
        <f>VLOOKUP(E120,Importance!$A$2:$B$4,2,FALSE)</f>
        <v>Optional</v>
      </c>
      <c r="G120" s="11">
        <f>VLOOKUP(D120,Submodule!$E$2:$G$28,2,FALSE)*IF(E120="M", 1, 0)</f>
        <v>0</v>
      </c>
      <c r="H120" s="11">
        <f>VLOOKUP(D120,Submodule!$E$2:$G$28,2,FALSE)*IF(E120="R", 1, 0)</f>
        <v>0</v>
      </c>
      <c r="I120" s="11">
        <f>VLOOKUP(D120,Submodule!$E$2:$G$28,2,FALSE)*IF(E120="O", 1, 0)</f>
        <v>0.1</v>
      </c>
    </row>
    <row r="121" spans="1:9" ht="15.75" customHeight="1">
      <c r="A121" s="20" t="str">
        <f>Group!$A$6</f>
        <v>OT</v>
      </c>
      <c r="B121" s="21" t="str">
        <f>VLOOKUP(A121,Group!$A$2:$B$6,2,FALSE)</f>
        <v>Andere</v>
      </c>
      <c r="C121" s="22" t="str">
        <f t="shared" si="23"/>
        <v>7.2</v>
      </c>
      <c r="D121" s="21" t="str">
        <f>VLOOKUP(C121,Submodule!$D$2:$E$28,2,FALSE)</f>
        <v>7.2 Wartungsfreundlichkeit</v>
      </c>
      <c r="E121" s="23" t="s">
        <v>26</v>
      </c>
      <c r="F121" s="24" t="str">
        <f>VLOOKUP(E121,Importance!$A$2:$B$4,2,FALSE)</f>
        <v>Optional</v>
      </c>
      <c r="G121" s="11">
        <f>VLOOKUP(D121,Submodule!$E$2:$G$28,2,FALSE)*IF(E121="M", 1, 0)</f>
        <v>0</v>
      </c>
      <c r="H121" s="11">
        <f>VLOOKUP(D121,Submodule!$E$2:$G$28,2,FALSE)*IF(E121="R", 1, 0)</f>
        <v>0</v>
      </c>
      <c r="I121" s="11">
        <f>VLOOKUP(D121,Submodule!$E$2:$G$28,2,FALSE)*IF(E121="O", 1, 0)</f>
        <v>0.1</v>
      </c>
    </row>
    <row r="122" spans="1:9" ht="15.75" customHeight="1">
      <c r="A122" s="12" t="str">
        <f>Group!$A$2</f>
        <v>MG</v>
      </c>
      <c r="B122" s="13" t="str">
        <f>VLOOKUP(A122,Group!$A$2:$B$6,2,FALSE)</f>
        <v>Management</v>
      </c>
      <c r="C122" s="14" t="s">
        <v>55</v>
      </c>
      <c r="D122" s="13" t="str">
        <f>VLOOKUP(C122,Submodule!$D$2:$E$28,2,FALSE)</f>
        <v>7.3 Regulatorische Fragen</v>
      </c>
      <c r="E122" s="15" t="s">
        <v>23</v>
      </c>
      <c r="F122" s="16" t="str">
        <f>VLOOKUP(E122,Importance!$A$2:$B$4,2,FALSE)</f>
        <v>Pflichtinhalt</v>
      </c>
      <c r="G122" s="11">
        <f>VLOOKUP(D122,Submodule!$E$2:$G$28,2,FALSE)*IF(E122="M", 1, 0)</f>
        <v>0.1</v>
      </c>
      <c r="H122" s="11">
        <f>VLOOKUP(D122,Submodule!$E$2:$G$28,2,FALSE)*IF(E122="R", 1, 0)</f>
        <v>0</v>
      </c>
      <c r="I122" s="11">
        <f>VLOOKUP(D122,Submodule!$E$2:$G$28,2,FALSE)*IF(E122="O", 1, 0)</f>
        <v>0</v>
      </c>
    </row>
    <row r="123" spans="1:9" ht="15.75" customHeight="1">
      <c r="A123" s="17" t="str">
        <f>Group!$A$3</f>
        <v>TE</v>
      </c>
      <c r="B123" s="18" t="str">
        <f>VLOOKUP(A123,Group!$A$2:$B$6,2,FALSE)</f>
        <v>Lehrkräfte</v>
      </c>
      <c r="C123" s="10" t="str">
        <f t="shared" ref="C123:C126" si="24">C122</f>
        <v>7.3</v>
      </c>
      <c r="D123" s="18" t="str">
        <f>VLOOKUP(C123,Submodule!$D$2:$E$28,2,FALSE)</f>
        <v>7.3 Regulatorische Fragen</v>
      </c>
      <c r="E123" s="8" t="s">
        <v>24</v>
      </c>
      <c r="F123" s="19" t="str">
        <f>VLOOKUP(E123,Importance!$A$2:$B$4,2,FALSE)</f>
        <v>Relevant</v>
      </c>
      <c r="G123" s="11">
        <f>VLOOKUP(D123,Submodule!$E$2:$G$28,2,FALSE)*IF(E123="M", 1, 0)</f>
        <v>0</v>
      </c>
      <c r="H123" s="11">
        <f>VLOOKUP(D123,Submodule!$E$2:$G$28,2,FALSE)*IF(E123="R", 1, 0)</f>
        <v>0.1</v>
      </c>
      <c r="I123" s="11">
        <f>VLOOKUP(D123,Submodule!$E$2:$G$28,2,FALSE)*IF(E123="O", 1, 0)</f>
        <v>0</v>
      </c>
    </row>
    <row r="124" spans="1:9" ht="15.75" customHeight="1">
      <c r="A124" s="17" t="str">
        <f>Group!$A$4</f>
        <v>IT</v>
      </c>
      <c r="B124" s="18" t="str">
        <f>VLOOKUP(A124,Group!$A$2:$B$6,2,FALSE)</f>
        <v>IT</v>
      </c>
      <c r="C124" s="10" t="str">
        <f t="shared" si="24"/>
        <v>7.3</v>
      </c>
      <c r="D124" s="18" t="str">
        <f>VLOOKUP(C124,Submodule!$D$2:$E$28,2,FALSE)</f>
        <v>7.3 Regulatorische Fragen</v>
      </c>
      <c r="E124" s="8" t="s">
        <v>23</v>
      </c>
      <c r="F124" s="19" t="str">
        <f>VLOOKUP(E124,Importance!$A$2:$B$4,2,FALSE)</f>
        <v>Pflichtinhalt</v>
      </c>
      <c r="G124" s="11">
        <f>VLOOKUP(D124,Submodule!$E$2:$G$28,2,FALSE)*IF(E124="M", 1, 0)</f>
        <v>0.1</v>
      </c>
      <c r="H124" s="11">
        <f>VLOOKUP(D124,Submodule!$E$2:$G$28,2,FALSE)*IF(E124="R", 1, 0)</f>
        <v>0</v>
      </c>
      <c r="I124" s="11">
        <f>VLOOKUP(D124,Submodule!$E$2:$G$28,2,FALSE)*IF(E124="O", 1, 0)</f>
        <v>0</v>
      </c>
    </row>
    <row r="125" spans="1:9" ht="15.75" customHeight="1">
      <c r="A125" s="17" t="str">
        <f>Group!$A$5</f>
        <v>ST</v>
      </c>
      <c r="B125" s="18" t="str">
        <f>VLOOKUP(A125,Group!$A$2:$B$6,2,FALSE)</f>
        <v>Studierende</v>
      </c>
      <c r="C125" s="10" t="str">
        <f t="shared" si="24"/>
        <v>7.3</v>
      </c>
      <c r="D125" s="18" t="str">
        <f>VLOOKUP(C125,Submodule!$D$2:$E$28,2,FALSE)</f>
        <v>7.3 Regulatorische Fragen</v>
      </c>
      <c r="E125" s="8" t="s">
        <v>26</v>
      </c>
      <c r="F125" s="19" t="str">
        <f>VLOOKUP(E125,Importance!$A$2:$B$4,2,FALSE)</f>
        <v>Optional</v>
      </c>
      <c r="G125" s="11">
        <f>VLOOKUP(D125,Submodule!$E$2:$G$28,2,FALSE)*IF(E125="M", 1, 0)</f>
        <v>0</v>
      </c>
      <c r="H125" s="11">
        <f>VLOOKUP(D125,Submodule!$E$2:$G$28,2,FALSE)*IF(E125="R", 1, 0)</f>
        <v>0</v>
      </c>
      <c r="I125" s="11">
        <f>VLOOKUP(D125,Submodule!$E$2:$G$28,2,FALSE)*IF(E125="O", 1, 0)</f>
        <v>0.1</v>
      </c>
    </row>
    <row r="126" spans="1:9" ht="15.75" customHeight="1">
      <c r="A126" s="20" t="str">
        <f>Group!$A$6</f>
        <v>OT</v>
      </c>
      <c r="B126" s="21" t="str">
        <f>VLOOKUP(A126,Group!$A$2:$B$6,2,FALSE)</f>
        <v>Andere</v>
      </c>
      <c r="C126" s="22" t="str">
        <f t="shared" si="24"/>
        <v>7.3</v>
      </c>
      <c r="D126" s="21" t="str">
        <f>VLOOKUP(C126,Submodule!$D$2:$E$28,2,FALSE)</f>
        <v>7.3 Regulatorische Fragen</v>
      </c>
      <c r="E126" s="23" t="s">
        <v>26</v>
      </c>
      <c r="F126" s="24" t="str">
        <f>VLOOKUP(E126,Importance!$A$2:$B$4,2,FALSE)</f>
        <v>Optional</v>
      </c>
      <c r="G126" s="11">
        <f>VLOOKUP(D126,Submodule!$E$2:$G$28,2,FALSE)*IF(E126="M", 1, 0)</f>
        <v>0</v>
      </c>
      <c r="H126" s="11">
        <f>VLOOKUP(D126,Submodule!$E$2:$G$28,2,FALSE)*IF(E126="R", 1, 0)</f>
        <v>0</v>
      </c>
      <c r="I126" s="11">
        <f>VLOOKUP(D126,Submodule!$E$2:$G$28,2,FALSE)*IF(E126="O", 1, 0)</f>
        <v>0.1</v>
      </c>
    </row>
    <row r="127" spans="1:9" ht="15.75" customHeight="1">
      <c r="A127" s="12" t="str">
        <f>Group!$A$2</f>
        <v>MG</v>
      </c>
      <c r="B127" s="13" t="str">
        <f>VLOOKUP(A127,Group!$A$2:$B$6,2,FALSE)</f>
        <v>Management</v>
      </c>
      <c r="C127" s="14" t="s">
        <v>56</v>
      </c>
      <c r="D127" s="13" t="str">
        <f>VLOOKUP(C127,Submodule!$D$2:$E$28,2,FALSE)</f>
        <v>7.4 Komplexität</v>
      </c>
      <c r="E127" s="15" t="s">
        <v>24</v>
      </c>
      <c r="F127" s="16" t="str">
        <f>VLOOKUP(E127,Importance!$A$2:$B$4,2,FALSE)</f>
        <v>Relevant</v>
      </c>
      <c r="G127" s="11">
        <f>VLOOKUP(D127,Submodule!$E$2:$G$28,2,FALSE)*IF(E127="M", 1, 0)</f>
        <v>0</v>
      </c>
      <c r="H127" s="11">
        <f>VLOOKUP(D127,Submodule!$E$2:$G$28,2,FALSE)*IF(E127="R", 1, 0)</f>
        <v>0.1</v>
      </c>
      <c r="I127" s="11">
        <f>VLOOKUP(D127,Submodule!$E$2:$G$28,2,FALSE)*IF(E127="O", 1, 0)</f>
        <v>0</v>
      </c>
    </row>
    <row r="128" spans="1:9" ht="15.75" customHeight="1">
      <c r="A128" s="17" t="str">
        <f>Group!$A$3</f>
        <v>TE</v>
      </c>
      <c r="B128" s="18" t="str">
        <f>VLOOKUP(A128,Group!$A$2:$B$6,2,FALSE)</f>
        <v>Lehrkräfte</v>
      </c>
      <c r="C128" s="10" t="str">
        <f t="shared" ref="C128:C131" si="25">C127</f>
        <v>7.4</v>
      </c>
      <c r="D128" s="18" t="str">
        <f>VLOOKUP(C128,Submodule!$D$2:$E$28,2,FALSE)</f>
        <v>7.4 Komplexität</v>
      </c>
      <c r="E128" s="8" t="s">
        <v>26</v>
      </c>
      <c r="F128" s="19" t="str">
        <f>VLOOKUP(E128,Importance!$A$2:$B$4,2,FALSE)</f>
        <v>Optional</v>
      </c>
      <c r="G128" s="11">
        <f>VLOOKUP(D128,Submodule!$E$2:$G$28,2,FALSE)*IF(E128="M", 1, 0)</f>
        <v>0</v>
      </c>
      <c r="H128" s="11">
        <f>VLOOKUP(D128,Submodule!$E$2:$G$28,2,FALSE)*IF(E128="R", 1, 0)</f>
        <v>0</v>
      </c>
      <c r="I128" s="11">
        <f>VLOOKUP(D128,Submodule!$E$2:$G$28,2,FALSE)*IF(E128="O", 1, 0)</f>
        <v>0.1</v>
      </c>
    </row>
    <row r="129" spans="1:9" ht="15.75" customHeight="1">
      <c r="A129" s="17" t="str">
        <f>Group!$A$4</f>
        <v>IT</v>
      </c>
      <c r="B129" s="18" t="str">
        <f>VLOOKUP(A129,Group!$A$2:$B$6,2,FALSE)</f>
        <v>IT</v>
      </c>
      <c r="C129" s="10" t="str">
        <f t="shared" si="25"/>
        <v>7.4</v>
      </c>
      <c r="D129" s="18" t="str">
        <f>VLOOKUP(C129,Submodule!$D$2:$E$28,2,FALSE)</f>
        <v>7.4 Komplexität</v>
      </c>
      <c r="E129" s="8" t="s">
        <v>23</v>
      </c>
      <c r="F129" s="19" t="str">
        <f>VLOOKUP(E129,Importance!$A$2:$B$4,2,FALSE)</f>
        <v>Pflichtinhalt</v>
      </c>
      <c r="G129" s="11">
        <f>VLOOKUP(D129,Submodule!$E$2:$G$28,2,FALSE)*IF(E129="M", 1, 0)</f>
        <v>0.1</v>
      </c>
      <c r="H129" s="11">
        <f>VLOOKUP(D129,Submodule!$E$2:$G$28,2,FALSE)*IF(E129="R", 1, 0)</f>
        <v>0</v>
      </c>
      <c r="I129" s="11">
        <f>VLOOKUP(D129,Submodule!$E$2:$G$28,2,FALSE)*IF(E129="O", 1, 0)</f>
        <v>0</v>
      </c>
    </row>
    <row r="130" spans="1:9" ht="15.75" customHeight="1">
      <c r="A130" s="17" t="str">
        <f>Group!$A$5</f>
        <v>ST</v>
      </c>
      <c r="B130" s="18" t="str">
        <f>VLOOKUP(A130,Group!$A$2:$B$6,2,FALSE)</f>
        <v>Studierende</v>
      </c>
      <c r="C130" s="10" t="str">
        <f t="shared" si="25"/>
        <v>7.4</v>
      </c>
      <c r="D130" s="18" t="str">
        <f>VLOOKUP(C130,Submodule!$D$2:$E$28,2,FALSE)</f>
        <v>7.4 Komplexität</v>
      </c>
      <c r="E130" s="8" t="s">
        <v>26</v>
      </c>
      <c r="F130" s="19" t="str">
        <f>VLOOKUP(E130,Importance!$A$2:$B$4,2,FALSE)</f>
        <v>Optional</v>
      </c>
      <c r="G130" s="11">
        <f>VLOOKUP(D130,Submodule!$E$2:$G$28,2,FALSE)*IF(E130="M", 1, 0)</f>
        <v>0</v>
      </c>
      <c r="H130" s="11">
        <f>VLOOKUP(D130,Submodule!$E$2:$G$28,2,FALSE)*IF(E130="R", 1, 0)</f>
        <v>0</v>
      </c>
      <c r="I130" s="11">
        <f>VLOOKUP(D130,Submodule!$E$2:$G$28,2,FALSE)*IF(E130="O", 1, 0)</f>
        <v>0.1</v>
      </c>
    </row>
    <row r="131" spans="1:9" ht="15.75" customHeight="1">
      <c r="A131" s="20" t="str">
        <f>Group!$A$6</f>
        <v>OT</v>
      </c>
      <c r="B131" s="21" t="str">
        <f>VLOOKUP(A131,Group!$A$2:$B$6,2,FALSE)</f>
        <v>Andere</v>
      </c>
      <c r="C131" s="22" t="str">
        <f t="shared" si="25"/>
        <v>7.4</v>
      </c>
      <c r="D131" s="21" t="str">
        <f>VLOOKUP(C131,Submodule!$D$2:$E$28,2,FALSE)</f>
        <v>7.4 Komplexität</v>
      </c>
      <c r="E131" s="23" t="s">
        <v>26</v>
      </c>
      <c r="F131" s="24" t="str">
        <f>VLOOKUP(E131,Importance!$A$2:$B$4,2,FALSE)</f>
        <v>Optional</v>
      </c>
      <c r="G131" s="11">
        <f>VLOOKUP(D131,Submodule!$E$2:$G$28,2,FALSE)*IF(E131="M", 1, 0)</f>
        <v>0</v>
      </c>
      <c r="H131" s="11">
        <f>VLOOKUP(D131,Submodule!$E$2:$G$28,2,FALSE)*IF(E131="R", 1, 0)</f>
        <v>0</v>
      </c>
      <c r="I131" s="11">
        <f>VLOOKUP(D131,Submodule!$E$2:$G$28,2,FALSE)*IF(E131="O", 1, 0)</f>
        <v>0.1</v>
      </c>
    </row>
    <row r="132" spans="1:9" ht="15.75" customHeight="1">
      <c r="A132" s="12" t="str">
        <f>Group!$A$2</f>
        <v>MG</v>
      </c>
      <c r="B132" s="13" t="str">
        <f>VLOOKUP(A132,Group!$A$2:$B$6,2,FALSE)</f>
        <v>Management</v>
      </c>
      <c r="C132" s="14" t="s">
        <v>57</v>
      </c>
      <c r="D132" s="13" t="str">
        <f>VLOOKUP(C132,Submodule!$D$2:$E$28,2,FALSE)</f>
        <v>7.5 Interoperabilität uns Skalierbarkeit</v>
      </c>
      <c r="E132" s="15" t="s">
        <v>24</v>
      </c>
      <c r="F132" s="16" t="str">
        <f>VLOOKUP(E132,Importance!$A$2:$B$4,2,FALSE)</f>
        <v>Relevant</v>
      </c>
      <c r="G132" s="11">
        <f>VLOOKUP(D132,Submodule!$E$2:$G$28,2,FALSE)*IF(E132="M", 1, 0)</f>
        <v>0</v>
      </c>
      <c r="H132" s="11">
        <f>VLOOKUP(D132,Submodule!$E$2:$G$28,2,FALSE)*IF(E132="R", 1, 0)</f>
        <v>0.1</v>
      </c>
      <c r="I132" s="11">
        <f>VLOOKUP(D132,Submodule!$E$2:$G$28,2,FALSE)*IF(E132="O", 1, 0)</f>
        <v>0</v>
      </c>
    </row>
    <row r="133" spans="1:9" ht="15.75" customHeight="1">
      <c r="A133" s="17" t="str">
        <f>Group!$A$3</f>
        <v>TE</v>
      </c>
      <c r="B133" s="18" t="str">
        <f>VLOOKUP(A133,Group!$A$2:$B$6,2,FALSE)</f>
        <v>Lehrkräfte</v>
      </c>
      <c r="C133" s="10" t="str">
        <f t="shared" ref="C133:C136" si="26">C132</f>
        <v>7.5</v>
      </c>
      <c r="D133" s="18" t="str">
        <f>VLOOKUP(C133,Submodule!$D$2:$E$28,2,FALSE)</f>
        <v>7.5 Interoperabilität uns Skalierbarkeit</v>
      </c>
      <c r="E133" s="8" t="s">
        <v>26</v>
      </c>
      <c r="F133" s="19" t="str">
        <f>VLOOKUP(E133,Importance!$A$2:$B$4,2,FALSE)</f>
        <v>Optional</v>
      </c>
      <c r="G133" s="11">
        <f>VLOOKUP(D133,Submodule!$E$2:$G$28,2,FALSE)*IF(E133="M", 1, 0)</f>
        <v>0</v>
      </c>
      <c r="H133" s="11">
        <f>VLOOKUP(D133,Submodule!$E$2:$G$28,2,FALSE)*IF(E133="R", 1, 0)</f>
        <v>0</v>
      </c>
      <c r="I133" s="11">
        <f>VLOOKUP(D133,Submodule!$E$2:$G$28,2,FALSE)*IF(E133="O", 1, 0)</f>
        <v>0.1</v>
      </c>
    </row>
    <row r="134" spans="1:9" ht="15.75" customHeight="1">
      <c r="A134" s="17" t="str">
        <f>Group!$A$4</f>
        <v>IT</v>
      </c>
      <c r="B134" s="18" t="str">
        <f>VLOOKUP(A134,Group!$A$2:$B$6,2,FALSE)</f>
        <v>IT</v>
      </c>
      <c r="C134" s="10" t="str">
        <f t="shared" si="26"/>
        <v>7.5</v>
      </c>
      <c r="D134" s="18" t="str">
        <f>VLOOKUP(C134,Submodule!$D$2:$E$28,2,FALSE)</f>
        <v>7.5 Interoperabilität uns Skalierbarkeit</v>
      </c>
      <c r="E134" s="8" t="s">
        <v>23</v>
      </c>
      <c r="F134" s="19" t="str">
        <f>VLOOKUP(E134,Importance!$A$2:$B$4,2,FALSE)</f>
        <v>Pflichtinhalt</v>
      </c>
      <c r="G134" s="11">
        <f>VLOOKUP(D134,Submodule!$E$2:$G$28,2,FALSE)*IF(E134="M", 1, 0)</f>
        <v>0.1</v>
      </c>
      <c r="H134" s="11">
        <f>VLOOKUP(D134,Submodule!$E$2:$G$28,2,FALSE)*IF(E134="R", 1, 0)</f>
        <v>0</v>
      </c>
      <c r="I134" s="11">
        <f>VLOOKUP(D134,Submodule!$E$2:$G$28,2,FALSE)*IF(E134="O", 1, 0)</f>
        <v>0</v>
      </c>
    </row>
    <row r="135" spans="1:9" ht="15.75" customHeight="1">
      <c r="A135" s="17" t="str">
        <f>Group!$A$5</f>
        <v>ST</v>
      </c>
      <c r="B135" s="18" t="str">
        <f>VLOOKUP(A135,Group!$A$2:$B$6,2,FALSE)</f>
        <v>Studierende</v>
      </c>
      <c r="C135" s="10" t="str">
        <f t="shared" si="26"/>
        <v>7.5</v>
      </c>
      <c r="D135" s="18" t="str">
        <f>VLOOKUP(C135,Submodule!$D$2:$E$28,2,FALSE)</f>
        <v>7.5 Interoperabilität uns Skalierbarkeit</v>
      </c>
      <c r="E135" s="8" t="s">
        <v>26</v>
      </c>
      <c r="F135" s="19" t="str">
        <f>VLOOKUP(E135,Importance!$A$2:$B$4,2,FALSE)</f>
        <v>Optional</v>
      </c>
      <c r="G135" s="11">
        <f>VLOOKUP(D135,Submodule!$E$2:$G$28,2,FALSE)*IF(E135="M", 1, 0)</f>
        <v>0</v>
      </c>
      <c r="H135" s="11">
        <f>VLOOKUP(D135,Submodule!$E$2:$G$28,2,FALSE)*IF(E135="R", 1, 0)</f>
        <v>0</v>
      </c>
      <c r="I135" s="11">
        <f>VLOOKUP(D135,Submodule!$E$2:$G$28,2,FALSE)*IF(E135="O", 1, 0)</f>
        <v>0.1</v>
      </c>
    </row>
    <row r="136" spans="1:9" ht="15.75" customHeight="1">
      <c r="A136" s="20" t="str">
        <f>Group!$A$6</f>
        <v>OT</v>
      </c>
      <c r="B136" s="21" t="str">
        <f>VLOOKUP(A136,Group!$A$2:$B$6,2,FALSE)</f>
        <v>Andere</v>
      </c>
      <c r="C136" s="22" t="str">
        <f t="shared" si="26"/>
        <v>7.5</v>
      </c>
      <c r="D136" s="21" t="str">
        <f>VLOOKUP(C136,Submodule!$D$2:$E$28,2,FALSE)</f>
        <v>7.5 Interoperabilität uns Skalierbarkeit</v>
      </c>
      <c r="E136" s="23" t="s">
        <v>26</v>
      </c>
      <c r="F136" s="24" t="str">
        <f>VLOOKUP(E136,Importance!$A$2:$B$4,2,FALSE)</f>
        <v>Optional</v>
      </c>
      <c r="G136" s="11">
        <f>VLOOKUP(D136,Submodule!$E$2:$G$28,2,FALSE)*IF(E136="M", 1, 0)</f>
        <v>0</v>
      </c>
      <c r="H136" s="11">
        <f>VLOOKUP(D136,Submodule!$E$2:$G$28,2,FALSE)*IF(E136="R", 1, 0)</f>
        <v>0</v>
      </c>
      <c r="I136" s="11">
        <f>VLOOKUP(D136,Submodule!$E$2:$G$28,2,FALSE)*IF(E136="O", 1, 0)</f>
        <v>0.1</v>
      </c>
    </row>
    <row r="137" spans="1:9" ht="15.75" customHeight="1">
      <c r="G137" s="9">
        <f t="shared" ref="G137:I137" si="27">SUM(G2:G136)</f>
        <v>4.3000000000000007</v>
      </c>
      <c r="H137" s="9">
        <f t="shared" si="27"/>
        <v>5.7199999999999989</v>
      </c>
      <c r="I137" s="9">
        <f t="shared" si="27"/>
        <v>4.9799999999999969</v>
      </c>
    </row>
    <row r="138" spans="1:9" ht="15.75" customHeight="1">
      <c r="F138" s="25" t="s">
        <v>58</v>
      </c>
      <c r="G138" s="26">
        <f>SUM(G137:I137)-3*5</f>
        <v>0</v>
      </c>
      <c r="H138" s="1"/>
      <c r="I138" s="1"/>
    </row>
    <row r="139" spans="1:9" ht="15.75" customHeight="1"/>
    <row r="140" spans="1:9" ht="15.75" customHeight="1"/>
    <row r="141" spans="1:9" ht="15.75" customHeight="1"/>
    <row r="142" spans="1:9" ht="15.75" customHeight="1"/>
    <row r="143" spans="1:9" ht="15.75" customHeight="1"/>
    <row r="144" spans="1:9"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I138" xr:uid="{00000000-0009-0000-0000-000005000000}"/>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000"/>
  <sheetViews>
    <sheetView workbookViewId="0">
      <selection activeCell="B4" sqref="B4"/>
    </sheetView>
  </sheetViews>
  <sheetFormatPr defaultColWidth="11.2265625" defaultRowHeight="15" customHeight="1"/>
  <cols>
    <col min="1" max="1" width="17.453125" customWidth="1"/>
    <col min="2" max="2" width="22.08984375" customWidth="1"/>
    <col min="3" max="3" width="20.31640625" customWidth="1"/>
    <col min="4" max="4" width="20" customWidth="1"/>
    <col min="5" max="26" width="10.54296875" customWidth="1"/>
  </cols>
  <sheetData>
    <row r="1" spans="1:5" ht="15.75" customHeight="1">
      <c r="A1" s="2" t="s">
        <v>59</v>
      </c>
    </row>
    <row r="2" spans="1:5" ht="15.75" customHeight="1"/>
    <row r="3" spans="1:5" ht="15.75" customHeight="1">
      <c r="A3" s="31"/>
      <c r="B3" s="32" t="s">
        <v>71</v>
      </c>
      <c r="C3" s="33"/>
      <c r="D3" s="34"/>
      <c r="E3" s="27" t="s">
        <v>63</v>
      </c>
    </row>
    <row r="4" spans="1:5" ht="15.75" customHeight="1">
      <c r="A4" s="32" t="s">
        <v>14</v>
      </c>
      <c r="B4" s="31" t="s">
        <v>60</v>
      </c>
      <c r="C4" s="35" t="s">
        <v>61</v>
      </c>
      <c r="D4" s="36" t="s">
        <v>62</v>
      </c>
      <c r="E4" s="9">
        <f t="shared" ref="E4:E9" si="0">SUM(B4:D4)</f>
        <v>0</v>
      </c>
    </row>
    <row r="5" spans="1:5" ht="15.75" customHeight="1">
      <c r="A5" s="31" t="s">
        <v>96</v>
      </c>
      <c r="B5" s="37">
        <v>0</v>
      </c>
      <c r="C5" s="38">
        <v>0.3</v>
      </c>
      <c r="D5" s="39">
        <v>2.7</v>
      </c>
      <c r="E5" s="9">
        <f t="shared" si="0"/>
        <v>3</v>
      </c>
    </row>
    <row r="6" spans="1:5" ht="15.75" customHeight="1">
      <c r="A6" s="40" t="s">
        <v>18</v>
      </c>
      <c r="B6" s="41">
        <v>2.2999999999999998</v>
      </c>
      <c r="C6" s="42">
        <v>0.54999999999999993</v>
      </c>
      <c r="D6" s="43">
        <v>0.15000000000000002</v>
      </c>
      <c r="E6" s="9">
        <f t="shared" si="0"/>
        <v>2.9999999999999996</v>
      </c>
    </row>
    <row r="7" spans="1:5" ht="15.75" customHeight="1">
      <c r="A7" s="40" t="s">
        <v>94</v>
      </c>
      <c r="B7" s="41">
        <v>0.60000000000000009</v>
      </c>
      <c r="C7" s="42">
        <v>1.9200000000000002</v>
      </c>
      <c r="D7" s="43">
        <v>0.48</v>
      </c>
      <c r="E7" s="9">
        <f t="shared" si="0"/>
        <v>3.0000000000000004</v>
      </c>
    </row>
    <row r="8" spans="1:5" ht="15.75" customHeight="1">
      <c r="A8" s="40" t="s">
        <v>16</v>
      </c>
      <c r="B8" s="41">
        <v>0.99999999999999989</v>
      </c>
      <c r="C8" s="42">
        <v>1.7700000000000002</v>
      </c>
      <c r="D8" s="43">
        <v>0.22999999999999998</v>
      </c>
      <c r="E8" s="9">
        <f t="shared" si="0"/>
        <v>3</v>
      </c>
    </row>
    <row r="9" spans="1:5" ht="15.75" customHeight="1">
      <c r="A9" s="40" t="s">
        <v>95</v>
      </c>
      <c r="B9" s="41">
        <v>0.4</v>
      </c>
      <c r="C9" s="42">
        <v>1.18</v>
      </c>
      <c r="D9" s="43">
        <v>1.4200000000000006</v>
      </c>
      <c r="E9" s="9">
        <f t="shared" si="0"/>
        <v>3.0000000000000009</v>
      </c>
    </row>
    <row r="10" spans="1:5" ht="15.75" customHeight="1">
      <c r="A10" s="44" t="s">
        <v>72</v>
      </c>
      <c r="B10" s="45">
        <v>4.3</v>
      </c>
      <c r="C10" s="46">
        <v>5.72</v>
      </c>
      <c r="D10" s="47">
        <v>4.9800000000000004</v>
      </c>
    </row>
    <row r="11" spans="1:5" ht="15.75" customHeight="1"/>
    <row r="12" spans="1:5" ht="15.75" customHeight="1"/>
    <row r="13" spans="1:5" ht="15.75" customHeight="1"/>
    <row r="14" spans="1:5" ht="15.75" customHeight="1"/>
    <row r="15" spans="1:5" ht="15.75" customHeight="1"/>
    <row r="16" spans="1:5"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000"/>
  <sheetViews>
    <sheetView tabSelected="1" topLeftCell="B1" workbookViewId="0">
      <selection activeCell="D12" sqref="D12"/>
    </sheetView>
  </sheetViews>
  <sheetFormatPr defaultColWidth="11.2265625" defaultRowHeight="15" customHeight="1"/>
  <cols>
    <col min="1" max="1" width="12.453125" customWidth="1"/>
    <col min="2" max="2" width="74.6796875" customWidth="1"/>
    <col min="3" max="3" width="19.31640625" customWidth="1"/>
    <col min="4" max="4" width="35.76953125" customWidth="1"/>
    <col min="5" max="5" width="22" customWidth="1"/>
    <col min="6" max="6" width="14.31640625" customWidth="1"/>
    <col min="7" max="7" width="11.6796875" customWidth="1"/>
    <col min="8" max="8" width="30" customWidth="1"/>
    <col min="9" max="9" width="74.76953125" customWidth="1"/>
    <col min="10" max="26" width="11" customWidth="1"/>
  </cols>
  <sheetData>
    <row r="1" spans="1:9" ht="15.75" customHeight="1">
      <c r="A1" s="1" t="s">
        <v>130</v>
      </c>
      <c r="B1" s="1" t="s">
        <v>131</v>
      </c>
      <c r="C1" s="1" t="s">
        <v>64</v>
      </c>
      <c r="D1" s="1" t="s">
        <v>65</v>
      </c>
      <c r="E1" s="1" t="s">
        <v>66</v>
      </c>
      <c r="F1" s="1" t="s">
        <v>67</v>
      </c>
      <c r="G1" s="1" t="s">
        <v>68</v>
      </c>
      <c r="H1" s="1" t="s">
        <v>7</v>
      </c>
      <c r="I1" s="1" t="s">
        <v>6</v>
      </c>
    </row>
    <row r="2" spans="1:9" ht="15.75" customHeight="1">
      <c r="A2" s="8">
        <v>1</v>
      </c>
      <c r="B2" s="2" t="s">
        <v>132</v>
      </c>
      <c r="C2" s="28" t="s">
        <v>69</v>
      </c>
      <c r="D2" s="2" t="s">
        <v>70</v>
      </c>
      <c r="E2" s="3" t="s">
        <v>1</v>
      </c>
      <c r="F2" s="3" t="s">
        <v>1</v>
      </c>
      <c r="G2" s="29" t="s">
        <v>1</v>
      </c>
      <c r="H2" s="29" t="s">
        <v>1</v>
      </c>
      <c r="I2" s="29" t="s">
        <v>1</v>
      </c>
    </row>
    <row r="3" spans="1:9" ht="15.75" customHeight="1">
      <c r="A3" s="18">
        <f t="shared" ref="A3:A9" si="0">A2+1</f>
        <v>2</v>
      </c>
      <c r="B3" s="8" t="s">
        <v>133</v>
      </c>
      <c r="C3" s="28" t="s">
        <v>69</v>
      </c>
      <c r="D3" s="8" t="s">
        <v>140</v>
      </c>
      <c r="E3" s="8" t="s">
        <v>24</v>
      </c>
      <c r="F3" s="18" t="str">
        <f>VLOOKUP(E3,Importance!$A$2:$B$4,2,FALSE)</f>
        <v>Relevant</v>
      </c>
      <c r="G3" s="30">
        <v>1</v>
      </c>
      <c r="H3" s="2" t="str">
        <f>VLOOKUP(G3,Module!$A$2:$C$8,3,FALSE)</f>
        <v>Einführung in Blockchain</v>
      </c>
      <c r="I3" s="2" t="str">
        <f>VLOOKUP(G3,Module!$A$2:$C$8,2,FALSE)</f>
        <v>Einführung / Geschichte</v>
      </c>
    </row>
    <row r="4" spans="1:9" ht="15.75" customHeight="1">
      <c r="A4" s="18">
        <f t="shared" si="0"/>
        <v>3</v>
      </c>
      <c r="B4" s="8" t="s">
        <v>134</v>
      </c>
      <c r="C4" s="28" t="s">
        <v>69</v>
      </c>
      <c r="D4" s="8" t="s">
        <v>140</v>
      </c>
      <c r="E4" s="8" t="s">
        <v>24</v>
      </c>
      <c r="F4" s="18" t="str">
        <f>VLOOKUP(E4,Importance!$A$2:$B$4,2,FALSE)</f>
        <v>Relevant</v>
      </c>
      <c r="G4" s="30">
        <v>2</v>
      </c>
      <c r="H4" s="2" t="str">
        <f>VLOOKUP(G4,Module!$A$2:$C$8,3,FALSE)</f>
        <v>Arten von Blockchains</v>
      </c>
      <c r="I4" s="2" t="str">
        <f>VLOOKUP(G4,Module!$A$2:$C$8,2,FALSE)</f>
        <v>Arten, Sicherheitsmodelle, Konsensmechanismen, Smart Contracts</v>
      </c>
    </row>
    <row r="5" spans="1:9" ht="15.75" customHeight="1">
      <c r="A5" s="18">
        <f t="shared" si="0"/>
        <v>4</v>
      </c>
      <c r="B5" s="8" t="s">
        <v>135</v>
      </c>
      <c r="C5" s="28" t="s">
        <v>69</v>
      </c>
      <c r="D5" s="8" t="s">
        <v>140</v>
      </c>
      <c r="E5" s="8" t="s">
        <v>26</v>
      </c>
      <c r="F5" s="18" t="str">
        <f>VLOOKUP(E5,Importance!$A$2:$B$4,2,FALSE)</f>
        <v>Optional</v>
      </c>
      <c r="G5" s="30">
        <v>3</v>
      </c>
      <c r="H5" s="2" t="str">
        <f>VLOOKUP(G5,Module!$A$2:$C$8,3,FALSE)</f>
        <v>Wallets und Schlüsselmanagement</v>
      </c>
      <c r="I5" s="2" t="str">
        <f>VLOOKUP(G5,Module!$A$2:$C$8,2,FALSE)</f>
        <v>PKI, Software-/Hardware-Wallets</v>
      </c>
    </row>
    <row r="6" spans="1:9" ht="15.75" customHeight="1">
      <c r="A6" s="18">
        <f t="shared" si="0"/>
        <v>5</v>
      </c>
      <c r="B6" s="8" t="s">
        <v>136</v>
      </c>
      <c r="C6" s="28" t="s">
        <v>69</v>
      </c>
      <c r="D6" s="8" t="s">
        <v>141</v>
      </c>
      <c r="E6" s="8" t="s">
        <v>24</v>
      </c>
      <c r="F6" s="18" t="str">
        <f>VLOOKUP(E6,Importance!$A$2:$B$4,2,FALSE)</f>
        <v>Relevant</v>
      </c>
      <c r="G6" s="30">
        <v>4</v>
      </c>
      <c r="H6" s="2" t="str">
        <f>VLOOKUP(G6,Module!$A$2:$C$8,3,FALSE)</f>
        <v>Überlegungen zum Datenschutz</v>
      </c>
      <c r="I6" s="2" t="str">
        <f>VLOOKUP(G6,Module!$A$2:$C$8,2,FALSE)</f>
        <v>Datenschutz, Self Sovereign Identity (dezentralisierte Identität)</v>
      </c>
    </row>
    <row r="7" spans="1:9" ht="15.75" customHeight="1">
      <c r="A7" s="18">
        <f t="shared" si="0"/>
        <v>6</v>
      </c>
      <c r="B7" s="8" t="s">
        <v>137</v>
      </c>
      <c r="C7" s="28" t="s">
        <v>69</v>
      </c>
      <c r="D7" s="8" t="s">
        <v>141</v>
      </c>
      <c r="E7" s="8" t="s">
        <v>24</v>
      </c>
      <c r="F7" s="18" t="str">
        <f>VLOOKUP(E7,Importance!$A$2:$B$4,2,FALSE)</f>
        <v>Relevant</v>
      </c>
      <c r="G7" s="30">
        <v>4</v>
      </c>
      <c r="H7" s="2" t="str">
        <f>VLOOKUP(G7,Module!$A$2:$C$8,3,FALSE)</f>
        <v>Überlegungen zum Datenschutz</v>
      </c>
      <c r="I7" s="2" t="str">
        <f>VLOOKUP(G7,Module!$A$2:$C$8,2,FALSE)</f>
        <v>Datenschutz, Self Sovereign Identity (dezentralisierte Identität)</v>
      </c>
    </row>
    <row r="8" spans="1:9" ht="15.75" customHeight="1">
      <c r="A8" s="18">
        <f t="shared" si="0"/>
        <v>7</v>
      </c>
      <c r="B8" s="8" t="s">
        <v>138</v>
      </c>
      <c r="C8" s="28" t="s">
        <v>69</v>
      </c>
      <c r="D8" s="8" t="s">
        <v>141</v>
      </c>
      <c r="E8" s="8" t="s">
        <v>24</v>
      </c>
      <c r="F8" s="18" t="str">
        <f>VLOOKUP(E8,Importance!$A$2:$B$4,2,FALSE)</f>
        <v>Relevant</v>
      </c>
      <c r="G8" s="30">
        <v>5</v>
      </c>
      <c r="H8" s="2" t="str">
        <f>VLOOKUP(G8,Module!$A$2:$C$8,3,FALSE)</f>
        <v>Anwendungsbeispiele</v>
      </c>
      <c r="I8" s="2" t="str">
        <f>VLOOKUP(G8,Module!$A$2:$C$8,2,FALSE)</f>
        <v>Kryptowährungen, Gesundheitswesen, Öffentlicher Sektor, andere Bereiche</v>
      </c>
    </row>
    <row r="9" spans="1:9" ht="15.75" customHeight="1">
      <c r="A9" s="18">
        <f t="shared" si="0"/>
        <v>8</v>
      </c>
      <c r="B9" s="8" t="s">
        <v>139</v>
      </c>
      <c r="C9" s="28" t="s">
        <v>69</v>
      </c>
      <c r="D9" s="8" t="s">
        <v>141</v>
      </c>
      <c r="E9" s="8" t="s">
        <v>23</v>
      </c>
      <c r="F9" s="18" t="s">
        <v>25</v>
      </c>
      <c r="G9" s="30">
        <v>7</v>
      </c>
      <c r="H9" s="2" t="str">
        <f>VLOOKUP(G9,Module!$A$2:$C$8,3,FALSE)</f>
        <v>Potenziale und Einschränkungen</v>
      </c>
      <c r="I9" s="2" t="str">
        <f>VLOOKUP(G9,Module!$A$2:$C$8,2,FALSE)</f>
        <v>Auswirkungen auf die Umwelt, Wartungsfrendlichkeit, Skalierbarkeit, Regulierung, Komplexität, Interoperabilität</v>
      </c>
    </row>
    <row r="10" spans="1:9" ht="15.75" customHeight="1">
      <c r="G10" s="30"/>
    </row>
    <row r="11" spans="1:9" ht="15.75" customHeight="1">
      <c r="G11" s="30"/>
    </row>
    <row r="12" spans="1:9" ht="15.75" customHeight="1">
      <c r="G12" s="30"/>
    </row>
    <row r="13" spans="1:9" ht="15.75" customHeight="1">
      <c r="G13" s="30"/>
    </row>
    <row r="14" spans="1:9" ht="15.75" customHeight="1">
      <c r="G14" s="30"/>
    </row>
    <row r="15" spans="1:9" ht="15.75" customHeight="1">
      <c r="G15" s="30"/>
    </row>
    <row r="16" spans="1:9" ht="15.75" customHeight="1">
      <c r="G16" s="30"/>
    </row>
    <row r="17" spans="7:7" ht="15.75" customHeight="1">
      <c r="G17" s="30"/>
    </row>
    <row r="18" spans="7:7" ht="15.75" customHeight="1">
      <c r="G18" s="30"/>
    </row>
    <row r="19" spans="7:7" ht="15.75" customHeight="1">
      <c r="G19" s="30"/>
    </row>
    <row r="20" spans="7:7" ht="15.75" customHeight="1">
      <c r="G20" s="30"/>
    </row>
    <row r="21" spans="7:7" ht="15.75" customHeight="1">
      <c r="G21" s="30"/>
    </row>
    <row r="22" spans="7:7" ht="15.75" customHeight="1">
      <c r="G22" s="30"/>
    </row>
    <row r="23" spans="7:7" ht="15.75" customHeight="1">
      <c r="G23" s="30"/>
    </row>
    <row r="24" spans="7:7" ht="15.75" customHeight="1">
      <c r="G24" s="30"/>
    </row>
    <row r="25" spans="7:7" ht="15.75" customHeight="1">
      <c r="G25" s="30"/>
    </row>
    <row r="26" spans="7:7" ht="15.75" customHeight="1">
      <c r="G26" s="30"/>
    </row>
    <row r="27" spans="7:7" ht="15.75" customHeight="1">
      <c r="G27" s="30"/>
    </row>
    <row r="28" spans="7:7" ht="15.75" customHeight="1">
      <c r="G28" s="30"/>
    </row>
    <row r="29" spans="7:7" ht="15.75" customHeight="1">
      <c r="G29" s="30"/>
    </row>
    <row r="30" spans="7:7" ht="15.75" customHeight="1">
      <c r="G30" s="30"/>
    </row>
    <row r="31" spans="7:7" ht="15.75" customHeight="1">
      <c r="G31" s="30"/>
    </row>
    <row r="32" spans="7:7" ht="15.75" customHeight="1">
      <c r="G32" s="30"/>
    </row>
    <row r="33" spans="7:7" ht="15.75" customHeight="1">
      <c r="G33" s="30"/>
    </row>
    <row r="34" spans="7:7" ht="15.75" customHeight="1">
      <c r="G34" s="30"/>
    </row>
    <row r="35" spans="7:7" ht="15.75" customHeight="1">
      <c r="G35" s="30"/>
    </row>
    <row r="36" spans="7:7" ht="15.75" customHeight="1"/>
    <row r="37" spans="7:7" ht="15.75" customHeight="1"/>
    <row r="38" spans="7:7" ht="15.75" customHeight="1"/>
    <row r="39" spans="7:7" ht="15.75" customHeight="1"/>
    <row r="40" spans="7:7" ht="15.75" customHeight="1"/>
    <row r="41" spans="7:7" ht="15.75" customHeight="1"/>
    <row r="42" spans="7:7" ht="15.75" customHeight="1"/>
    <row r="43" spans="7:7" ht="15.75" customHeight="1"/>
    <row r="44" spans="7:7" ht="15.75" customHeight="1"/>
    <row r="45" spans="7:7" ht="15.75" customHeight="1"/>
    <row r="46" spans="7:7" ht="15.75" customHeight="1"/>
    <row r="47" spans="7:7" ht="15.75" customHeight="1"/>
    <row r="48" spans="7: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Module</vt:lpstr>
      <vt:lpstr>Submodule</vt:lpstr>
      <vt:lpstr>Group</vt:lpstr>
      <vt:lpstr>Importance</vt:lpstr>
      <vt:lpstr>Goal</vt:lpstr>
      <vt:lpstr>pivotEctsPerType</vt:lpstr>
      <vt:lpstr>Question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avs</dc:creator>
  <cp:lastModifiedBy>Heidi Schall</cp:lastModifiedBy>
  <dcterms:created xsi:type="dcterms:W3CDTF">2021-10-22T15:17:11Z</dcterms:created>
  <dcterms:modified xsi:type="dcterms:W3CDTF">2022-08-22T16:19:52Z</dcterms:modified>
</cp:coreProperties>
</file>